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895" tabRatio="810" activeTab="9"/>
  </bookViews>
  <sheets>
    <sheet name="index"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s>
  <definedNames/>
  <calcPr fullCalcOnLoad="1" refMode="R1C1"/>
</workbook>
</file>

<file path=xl/sharedStrings.xml><?xml version="1.0" encoding="utf-8"?>
<sst xmlns="http://schemas.openxmlformats.org/spreadsheetml/2006/main" count="1147" uniqueCount="532">
  <si>
    <t>年　次</t>
  </si>
  <si>
    <t>世帯数</t>
  </si>
  <si>
    <t>総 数</t>
  </si>
  <si>
    <t>人    口</t>
  </si>
  <si>
    <t>男</t>
  </si>
  <si>
    <t>女</t>
  </si>
  <si>
    <t>昭和51年</t>
  </si>
  <si>
    <t>昭和52年</t>
  </si>
  <si>
    <t>昭和53年</t>
  </si>
  <si>
    <t>昭和54年</t>
  </si>
  <si>
    <t>昭和55年</t>
  </si>
  <si>
    <t>昭和56年</t>
  </si>
  <si>
    <t>昭和57年</t>
  </si>
  <si>
    <t>昭和58年</t>
  </si>
  <si>
    <t>昭和59年</t>
  </si>
  <si>
    <t>昭和60年</t>
  </si>
  <si>
    <t>昭和61年</t>
  </si>
  <si>
    <t>昭和62年</t>
  </si>
  <si>
    <t>昭和63年</t>
  </si>
  <si>
    <t>平成元年</t>
  </si>
  <si>
    <t>平成２年</t>
  </si>
  <si>
    <t>平成３年</t>
  </si>
  <si>
    <t>平成４年</t>
  </si>
  <si>
    <t>平成５年</t>
  </si>
  <si>
    <t>平成６年</t>
  </si>
  <si>
    <t>平成７年</t>
  </si>
  <si>
    <t>平成８年</t>
  </si>
  <si>
    <t>平成９年</t>
  </si>
  <si>
    <t>平成10年</t>
  </si>
  <si>
    <t>平成11年</t>
  </si>
  <si>
    <t>平成12年</t>
  </si>
  <si>
    <t>平成13年</t>
  </si>
  <si>
    <t>平成14年</t>
  </si>
  <si>
    <t>平成15年</t>
  </si>
  <si>
    <t>平成16年</t>
  </si>
  <si>
    <t>平成17年</t>
  </si>
  <si>
    <t>平成18年</t>
  </si>
  <si>
    <t>平成19年</t>
  </si>
  <si>
    <t>年 齢</t>
  </si>
  <si>
    <t>人 口</t>
  </si>
  <si>
    <t>0～4歳</t>
  </si>
  <si>
    <t>35～39歳</t>
  </si>
  <si>
    <t>70～74歳</t>
  </si>
  <si>
    <t>5～9歳</t>
  </si>
  <si>
    <t>40～44歳</t>
  </si>
  <si>
    <t>75～79歳</t>
  </si>
  <si>
    <t>10～14歳</t>
  </si>
  <si>
    <t>45～49歳</t>
  </si>
  <si>
    <t>80～84歳</t>
  </si>
  <si>
    <t>15～19歳</t>
  </si>
  <si>
    <t>50～54歳</t>
  </si>
  <si>
    <t>85～89歳</t>
  </si>
  <si>
    <t>20～24歳</t>
  </si>
  <si>
    <t>55～59歳</t>
  </si>
  <si>
    <t>90～94歳</t>
  </si>
  <si>
    <t>25～29歳</t>
  </si>
  <si>
    <t>60～64歳</t>
  </si>
  <si>
    <t>95～99歳</t>
  </si>
  <si>
    <t>30～34歳</t>
  </si>
  <si>
    <t>65～69歳</t>
  </si>
  <si>
    <t>100歳以上</t>
  </si>
  <si>
    <t>総合計</t>
  </si>
  <si>
    <t>平均年齢</t>
  </si>
  <si>
    <t>年    齢</t>
  </si>
  <si>
    <t>0～14歳</t>
  </si>
  <si>
    <t>15～64歳</t>
  </si>
  <si>
    <t>65歳以上</t>
  </si>
  <si>
    <t>資料：市民生活部市民課　各年度末現在</t>
  </si>
  <si>
    <t>資料：市民生活部市民課　各年度末現在</t>
  </si>
  <si>
    <t>年  度</t>
  </si>
  <si>
    <t>韓国・朝鮮</t>
  </si>
  <si>
    <t>その他</t>
  </si>
  <si>
    <t>ベトナム</t>
  </si>
  <si>
    <t>ペルー</t>
  </si>
  <si>
    <t>その他</t>
  </si>
  <si>
    <t>本籍人</t>
  </si>
  <si>
    <t>非本籍人</t>
  </si>
  <si>
    <t>自 然 動 態</t>
  </si>
  <si>
    <t>社 会 動 態</t>
  </si>
  <si>
    <t>年  次</t>
  </si>
  <si>
    <t>資料：市民生活部市民課　各年12月末現在</t>
  </si>
  <si>
    <t>年間</t>
  </si>
  <si>
    <t>総数</t>
  </si>
  <si>
    <t>北海道</t>
  </si>
  <si>
    <t>東北</t>
  </si>
  <si>
    <t>　青森県</t>
  </si>
  <si>
    <t>　岩手県</t>
  </si>
  <si>
    <t>　宮城県</t>
  </si>
  <si>
    <t>　秋田県</t>
  </si>
  <si>
    <t>　山形県</t>
  </si>
  <si>
    <t>　福島県</t>
  </si>
  <si>
    <t>関東</t>
  </si>
  <si>
    <t>　茨城県</t>
  </si>
  <si>
    <t>　栃木県</t>
  </si>
  <si>
    <t>　群馬県</t>
  </si>
  <si>
    <t>　埼玉県</t>
  </si>
  <si>
    <t>　千葉県</t>
  </si>
  <si>
    <t>　東京都</t>
  </si>
  <si>
    <t>　神奈川県</t>
  </si>
  <si>
    <t>北陸</t>
  </si>
  <si>
    <t>　新潟県</t>
  </si>
  <si>
    <t>　富山県</t>
  </si>
  <si>
    <t>　石川県</t>
  </si>
  <si>
    <t>　福井県</t>
  </si>
  <si>
    <t>中部</t>
  </si>
  <si>
    <t>　山梨県</t>
  </si>
  <si>
    <t>　長野県</t>
  </si>
  <si>
    <t>　岐阜県</t>
  </si>
  <si>
    <t>　静岡県</t>
  </si>
  <si>
    <t>　愛知県</t>
  </si>
  <si>
    <t>　三重県</t>
  </si>
  <si>
    <t>近畿</t>
  </si>
  <si>
    <t>　滋賀県</t>
  </si>
  <si>
    <t>　京都府</t>
  </si>
  <si>
    <t>　大阪府</t>
  </si>
  <si>
    <t>　兵庫県</t>
  </si>
  <si>
    <t>　奈良県</t>
  </si>
  <si>
    <t>　和歌山県</t>
  </si>
  <si>
    <t>中国</t>
  </si>
  <si>
    <t>　鳥取県</t>
  </si>
  <si>
    <t>　島根県</t>
  </si>
  <si>
    <t>　岡山県</t>
  </si>
  <si>
    <t>　広島県</t>
  </si>
  <si>
    <t>　山口県</t>
  </si>
  <si>
    <t>四国</t>
  </si>
  <si>
    <t>　徳島県</t>
  </si>
  <si>
    <t>　香川県</t>
  </si>
  <si>
    <t>　愛媛県</t>
  </si>
  <si>
    <t>　高知県</t>
  </si>
  <si>
    <t>九州</t>
  </si>
  <si>
    <t>　福岡県</t>
  </si>
  <si>
    <t>　佐賀県</t>
  </si>
  <si>
    <t>　長崎県</t>
  </si>
  <si>
    <t>　熊本県</t>
  </si>
  <si>
    <t>　大分県</t>
  </si>
  <si>
    <t>　宮崎県</t>
  </si>
  <si>
    <t>　鹿児島県</t>
  </si>
  <si>
    <t>　沖縄県</t>
  </si>
  <si>
    <t>国外</t>
  </si>
  <si>
    <t>従前の住所なし</t>
  </si>
  <si>
    <t>畑</t>
  </si>
  <si>
    <t>南河内</t>
  </si>
  <si>
    <t>北河内</t>
  </si>
  <si>
    <t>資料：市民生活部市民課　各年9月末日現在</t>
  </si>
  <si>
    <t>篠山地区</t>
  </si>
  <si>
    <t>城東地区</t>
  </si>
  <si>
    <t>多紀地区</t>
  </si>
  <si>
    <t>西紀地区</t>
  </si>
  <si>
    <t>丹南地区</t>
  </si>
  <si>
    <t>今田地区</t>
  </si>
  <si>
    <t>住基人口</t>
  </si>
  <si>
    <t>外国人人口</t>
  </si>
  <si>
    <t>高齢化率</t>
  </si>
  <si>
    <t>篠山合計</t>
  </si>
  <si>
    <t>上河原町</t>
  </si>
  <si>
    <t>下河原町</t>
  </si>
  <si>
    <t>上二階町</t>
  </si>
  <si>
    <t>下二階町</t>
  </si>
  <si>
    <t>八上合計</t>
  </si>
  <si>
    <t>港</t>
  </si>
  <si>
    <t>小多田一</t>
  </si>
  <si>
    <t>小多田二</t>
  </si>
  <si>
    <t>小多田三</t>
  </si>
  <si>
    <t>糯ヶ坪北</t>
  </si>
  <si>
    <t>京口団地</t>
  </si>
  <si>
    <t>畑合計</t>
  </si>
  <si>
    <t>菅</t>
  </si>
  <si>
    <t>城北合計</t>
  </si>
  <si>
    <t>岡野合計</t>
  </si>
  <si>
    <t>日置合計</t>
  </si>
  <si>
    <t>辻</t>
  </si>
  <si>
    <t>堂山住宅</t>
  </si>
  <si>
    <t>日置団地</t>
  </si>
  <si>
    <t>たかしろ台</t>
  </si>
  <si>
    <t>後川合計</t>
  </si>
  <si>
    <t>後川新田原</t>
  </si>
  <si>
    <t>後川新田篭坊</t>
  </si>
  <si>
    <t>後川上ノ東</t>
  </si>
  <si>
    <t>後川上ノ西</t>
  </si>
  <si>
    <t>雲部合計</t>
  </si>
  <si>
    <t>泉</t>
  </si>
  <si>
    <t>福住合計</t>
  </si>
  <si>
    <t>小野奥谷</t>
  </si>
  <si>
    <t>村雲合計</t>
  </si>
  <si>
    <t>下筱見南部</t>
  </si>
  <si>
    <t>下筱見北部</t>
  </si>
  <si>
    <t>大芋合計</t>
  </si>
  <si>
    <t>中</t>
  </si>
  <si>
    <t>南河内合計</t>
  </si>
  <si>
    <t>東木之部</t>
  </si>
  <si>
    <t>西木之部</t>
  </si>
  <si>
    <t>草山合計</t>
  </si>
  <si>
    <t>大山合計</t>
  </si>
  <si>
    <t>北野新田</t>
  </si>
  <si>
    <t>味間合計</t>
  </si>
  <si>
    <t>味間新東</t>
  </si>
  <si>
    <t>杉</t>
  </si>
  <si>
    <t>音羽住宅</t>
  </si>
  <si>
    <t>住吉台１区</t>
  </si>
  <si>
    <t>住吉台２区</t>
  </si>
  <si>
    <t>住吉台３区</t>
  </si>
  <si>
    <t>住吉台４区</t>
  </si>
  <si>
    <t>住吉台５区</t>
  </si>
  <si>
    <t>住吉台６区</t>
  </si>
  <si>
    <t>城南合計</t>
  </si>
  <si>
    <t>北</t>
  </si>
  <si>
    <t>真南条上</t>
  </si>
  <si>
    <t>真南条中</t>
  </si>
  <si>
    <t>真南条下</t>
  </si>
  <si>
    <t>古市合計</t>
  </si>
  <si>
    <t>波賀野新田</t>
  </si>
  <si>
    <t>今田合計</t>
  </si>
  <si>
    <t>佐曽良新田</t>
  </si>
  <si>
    <t>今田新田</t>
  </si>
  <si>
    <t>芦原新田</t>
  </si>
  <si>
    <t>上小野原</t>
  </si>
  <si>
    <t>下小野原</t>
  </si>
  <si>
    <t>花みずき台</t>
  </si>
  <si>
    <t>今田団地</t>
  </si>
  <si>
    <t>みそら台</t>
  </si>
  <si>
    <t>みどり台</t>
  </si>
  <si>
    <t>五月ケ丘</t>
  </si>
  <si>
    <t>平成20年</t>
  </si>
  <si>
    <t>平成21年</t>
  </si>
  <si>
    <t>資料：市民生活部市民課　各年度末現在</t>
  </si>
  <si>
    <t>女100人
につき男</t>
  </si>
  <si>
    <t>平均
世帯人員</t>
  </si>
  <si>
    <t>4月</t>
  </si>
  <si>
    <t>5月</t>
  </si>
  <si>
    <t>6月</t>
  </si>
  <si>
    <t>7月</t>
  </si>
  <si>
    <t>8月</t>
  </si>
  <si>
    <t>9月</t>
  </si>
  <si>
    <t>10月</t>
  </si>
  <si>
    <t>11月</t>
  </si>
  <si>
    <t>12月</t>
  </si>
  <si>
    <t>1月</t>
  </si>
  <si>
    <t>2月</t>
  </si>
  <si>
    <t>3月</t>
  </si>
  <si>
    <t>平成22年</t>
  </si>
  <si>
    <t>平成23年</t>
  </si>
  <si>
    <t>資料：市民生活部市民課　平成23年9月末日現在</t>
  </si>
  <si>
    <t>ひまわり</t>
  </si>
  <si>
    <t>イギリス</t>
  </si>
  <si>
    <t>アメリカ</t>
  </si>
  <si>
    <t>ブラジル</t>
  </si>
  <si>
    <t>(注)住民基本台帳法及び外国人登録法に基づく。</t>
  </si>
  <si>
    <t>人口指数   (昭和51年
10月１日
＝100)</t>
  </si>
  <si>
    <t>(注)住民基本台帳法(昭和42年以前を住民登録法)及び外国人登録法に基づく。</t>
  </si>
  <si>
    <t>(注)住民基本台帳法に基づく。</t>
  </si>
  <si>
    <t>(注)率は、各年10月1日現在の住民基本台帳人口と外国人登録人口の合計人口の数値との対比</t>
  </si>
  <si>
    <t>　　出生率、死亡率の算出には各年10月1日現在の住基人口を使用した。</t>
  </si>
  <si>
    <t>　　人口密度は、平成元年以前は376.17㎢、平成２年から平成６年までは377.64㎢、平成７年からは377.61㎢で算出した。</t>
  </si>
  <si>
    <t>-</t>
  </si>
  <si>
    <t>総数</t>
  </si>
  <si>
    <t>東新町</t>
  </si>
  <si>
    <t>西新町</t>
  </si>
  <si>
    <t>南新町</t>
  </si>
  <si>
    <t>北新町</t>
  </si>
  <si>
    <t>乾新町</t>
  </si>
  <si>
    <t>山内町</t>
  </si>
  <si>
    <t>小川町</t>
  </si>
  <si>
    <t>上立町</t>
  </si>
  <si>
    <t>下立町</t>
  </si>
  <si>
    <t>呉服町</t>
  </si>
  <si>
    <t>魚屋町</t>
  </si>
  <si>
    <t>西町</t>
  </si>
  <si>
    <t>池上</t>
  </si>
  <si>
    <t>糯ヶ坪</t>
  </si>
  <si>
    <t>京町</t>
  </si>
  <si>
    <t>渋谷</t>
  </si>
  <si>
    <t>殿町</t>
  </si>
  <si>
    <t>西八上</t>
  </si>
  <si>
    <t>八上下</t>
  </si>
  <si>
    <t>八上内</t>
  </si>
  <si>
    <t>京町南</t>
  </si>
  <si>
    <t>般若寺</t>
  </si>
  <si>
    <t>和田</t>
  </si>
  <si>
    <t>大渕</t>
  </si>
  <si>
    <t>大上</t>
  </si>
  <si>
    <t>畑宮</t>
  </si>
  <si>
    <t>瀬利</t>
  </si>
  <si>
    <t>今谷</t>
  </si>
  <si>
    <t>奥畑</t>
  </si>
  <si>
    <t>火打岩</t>
  </si>
  <si>
    <t>野間</t>
  </si>
  <si>
    <t>東沢田</t>
  </si>
  <si>
    <t>新荘</t>
  </si>
  <si>
    <t>大熊</t>
  </si>
  <si>
    <t>北沢田</t>
  </si>
  <si>
    <t>前沢田</t>
  </si>
  <si>
    <t>黒岡</t>
  </si>
  <si>
    <t>寺内</t>
  </si>
  <si>
    <t>佐倉</t>
  </si>
  <si>
    <t>大谷</t>
  </si>
  <si>
    <t>鷲尾</t>
  </si>
  <si>
    <t>知足</t>
  </si>
  <si>
    <t>丸山</t>
  </si>
  <si>
    <t>藤岡奥</t>
  </si>
  <si>
    <t>藤岡口</t>
  </si>
  <si>
    <t>熊谷</t>
  </si>
  <si>
    <t>郡家</t>
  </si>
  <si>
    <t>筋山</t>
  </si>
  <si>
    <t>東浜谷</t>
  </si>
  <si>
    <t>西浜谷</t>
  </si>
  <si>
    <t>今福</t>
  </si>
  <si>
    <t>矢代</t>
  </si>
  <si>
    <t>大野</t>
  </si>
  <si>
    <t>野尻</t>
  </si>
  <si>
    <t>有居</t>
  </si>
  <si>
    <t>西岡屋</t>
  </si>
  <si>
    <t>東岡屋</t>
  </si>
  <si>
    <t>風深</t>
  </si>
  <si>
    <t>吹上</t>
  </si>
  <si>
    <t>日置</t>
  </si>
  <si>
    <t>上宿</t>
  </si>
  <si>
    <t>井ノ上</t>
  </si>
  <si>
    <t>北嶋</t>
  </si>
  <si>
    <t>畑井</t>
  </si>
  <si>
    <t>宮ノ前</t>
  </si>
  <si>
    <t>畑市</t>
  </si>
  <si>
    <t>小中</t>
  </si>
  <si>
    <t>曽地口</t>
  </si>
  <si>
    <t>曽地中</t>
  </si>
  <si>
    <t>曽地奥</t>
  </si>
  <si>
    <t>野々垣</t>
  </si>
  <si>
    <t>入組</t>
  </si>
  <si>
    <t>西ノ堂</t>
  </si>
  <si>
    <t>西荘</t>
  </si>
  <si>
    <t>八上上</t>
  </si>
  <si>
    <t>後川中</t>
  </si>
  <si>
    <t>後川下</t>
  </si>
  <si>
    <t>後川奥</t>
  </si>
  <si>
    <t>奥県守</t>
  </si>
  <si>
    <t>県守中</t>
  </si>
  <si>
    <t>県守口</t>
  </si>
  <si>
    <t>東本荘</t>
  </si>
  <si>
    <t>西本荘</t>
  </si>
  <si>
    <t>佐貫谷</t>
  </si>
  <si>
    <t>春日江</t>
  </si>
  <si>
    <t>倉谷</t>
  </si>
  <si>
    <t>福住下</t>
  </si>
  <si>
    <t>うと木</t>
  </si>
  <si>
    <t>福住中</t>
  </si>
  <si>
    <t>福住上</t>
  </si>
  <si>
    <t>川原</t>
  </si>
  <si>
    <t>本明谷</t>
  </si>
  <si>
    <t>安口西</t>
  </si>
  <si>
    <t>安口東</t>
  </si>
  <si>
    <t>西野々</t>
  </si>
  <si>
    <t>下原山</t>
  </si>
  <si>
    <t>中原山</t>
  </si>
  <si>
    <t>奥原山</t>
  </si>
  <si>
    <t>安田</t>
  </si>
  <si>
    <t>藤之木</t>
  </si>
  <si>
    <t>幡路</t>
  </si>
  <si>
    <t>二之坪</t>
  </si>
  <si>
    <t>箱谷</t>
  </si>
  <si>
    <t>小野新</t>
  </si>
  <si>
    <t>向井</t>
  </si>
  <si>
    <t>杤梨</t>
  </si>
  <si>
    <t>貝田</t>
  </si>
  <si>
    <t>井串</t>
  </si>
  <si>
    <t>細工所</t>
  </si>
  <si>
    <t>塩岡</t>
  </si>
  <si>
    <t>草ノ上</t>
  </si>
  <si>
    <t>垂水</t>
  </si>
  <si>
    <t>小立</t>
  </si>
  <si>
    <t>山田</t>
  </si>
  <si>
    <t>小田中</t>
  </si>
  <si>
    <t>上筱見</t>
  </si>
  <si>
    <t>福井</t>
  </si>
  <si>
    <t>三熊</t>
  </si>
  <si>
    <t>小原</t>
  </si>
  <si>
    <t>藤坂</t>
  </si>
  <si>
    <t>小倉</t>
  </si>
  <si>
    <t>宮代</t>
  </si>
  <si>
    <t>市野々</t>
  </si>
  <si>
    <t>立金</t>
  </si>
  <si>
    <t>大藤</t>
  </si>
  <si>
    <t>奥山</t>
  </si>
  <si>
    <t>黒田</t>
  </si>
  <si>
    <t>下新田</t>
  </si>
  <si>
    <t>上新田</t>
  </si>
  <si>
    <t>川北</t>
  </si>
  <si>
    <t>口阪本</t>
  </si>
  <si>
    <t>西阪本</t>
  </si>
  <si>
    <t>西谷</t>
  </si>
  <si>
    <t>河内台</t>
  </si>
  <si>
    <t>川西</t>
  </si>
  <si>
    <t>高屋</t>
  </si>
  <si>
    <t>宮田</t>
  </si>
  <si>
    <t>下板井</t>
  </si>
  <si>
    <t>上板井</t>
  </si>
  <si>
    <t>小坂</t>
  </si>
  <si>
    <t>市山</t>
  </si>
  <si>
    <t>乗竹</t>
  </si>
  <si>
    <t>打坂</t>
  </si>
  <si>
    <t>垣屋</t>
  </si>
  <si>
    <t>高坂</t>
  </si>
  <si>
    <t>倉本</t>
  </si>
  <si>
    <t>坂本</t>
  </si>
  <si>
    <t>栗柄</t>
  </si>
  <si>
    <t>川阪</t>
  </si>
  <si>
    <t>本郷</t>
  </si>
  <si>
    <t>遠方</t>
  </si>
  <si>
    <t>桑原</t>
  </si>
  <si>
    <t>追入</t>
  </si>
  <si>
    <t>大山宮</t>
  </si>
  <si>
    <t>大山上</t>
  </si>
  <si>
    <t>石住</t>
  </si>
  <si>
    <t>高倉</t>
  </si>
  <si>
    <t>一印谷</t>
  </si>
  <si>
    <t>大山新</t>
  </si>
  <si>
    <t>町ノ田</t>
  </si>
  <si>
    <t>長安寺</t>
  </si>
  <si>
    <t>北野</t>
  </si>
  <si>
    <t>大山下</t>
  </si>
  <si>
    <t>東河地</t>
  </si>
  <si>
    <t>明野</t>
  </si>
  <si>
    <t>東吹上</t>
  </si>
  <si>
    <t>東吹中</t>
  </si>
  <si>
    <t>東吹下</t>
  </si>
  <si>
    <t>吹新</t>
  </si>
  <si>
    <t>網掛</t>
  </si>
  <si>
    <t>東古佐</t>
  </si>
  <si>
    <t>西吹</t>
  </si>
  <si>
    <t>西古佐</t>
  </si>
  <si>
    <t>味間北</t>
  </si>
  <si>
    <t>味間奥</t>
  </si>
  <si>
    <t>味間南</t>
  </si>
  <si>
    <t>味間新</t>
  </si>
  <si>
    <t>味間東</t>
  </si>
  <si>
    <t>中野</t>
  </si>
  <si>
    <t>大沢</t>
  </si>
  <si>
    <t>弁天</t>
  </si>
  <si>
    <t>大沢新</t>
  </si>
  <si>
    <t>野中</t>
  </si>
  <si>
    <t>谷山</t>
  </si>
  <si>
    <t>岩崎</t>
  </si>
  <si>
    <t>宇土</t>
  </si>
  <si>
    <t>小枕</t>
  </si>
  <si>
    <t>栗栖野</t>
  </si>
  <si>
    <t>草野</t>
  </si>
  <si>
    <t>古森</t>
  </si>
  <si>
    <t>油井</t>
  </si>
  <si>
    <t>不来坂</t>
  </si>
  <si>
    <t>住山</t>
  </si>
  <si>
    <t>古市</t>
  </si>
  <si>
    <t>見内</t>
  </si>
  <si>
    <t>波賀野</t>
  </si>
  <si>
    <t>当野</t>
  </si>
  <si>
    <t>矢代新</t>
  </si>
  <si>
    <t>南矢代</t>
  </si>
  <si>
    <t>犬飼</t>
  </si>
  <si>
    <t>初田</t>
  </si>
  <si>
    <t>牛ケ瀬</t>
  </si>
  <si>
    <t>黒石</t>
  </si>
  <si>
    <t>本荘</t>
  </si>
  <si>
    <t>今田</t>
  </si>
  <si>
    <t>市原</t>
  </si>
  <si>
    <t>木津</t>
  </si>
  <si>
    <t>四斗谷</t>
  </si>
  <si>
    <t>辰巳</t>
  </si>
  <si>
    <t>休場</t>
  </si>
  <si>
    <t>上立杭</t>
  </si>
  <si>
    <t>下立杭</t>
  </si>
  <si>
    <t>東庄</t>
  </si>
  <si>
    <t>釜屋</t>
  </si>
  <si>
    <t>美山台</t>
  </si>
  <si>
    <t>人口
増加数</t>
  </si>
  <si>
    <t>自然
増加数</t>
  </si>
  <si>
    <t>出生</t>
  </si>
  <si>
    <t>死亡</t>
  </si>
  <si>
    <t>社会
増加数</t>
  </si>
  <si>
    <t>転入</t>
  </si>
  <si>
    <t>転出</t>
  </si>
  <si>
    <t>人口千人
当たり
出生数
(出生率)</t>
  </si>
  <si>
    <t>人口千人
当たり
死亡数
(死亡率)</t>
  </si>
  <si>
    <t>世帯数</t>
  </si>
  <si>
    <t>人口</t>
  </si>
  <si>
    <t>1 人口の推移</t>
  </si>
  <si>
    <t>2 年齢別人口</t>
  </si>
  <si>
    <t>3 年齢別人口の推移</t>
  </si>
  <si>
    <t>(単位：人)</t>
  </si>
  <si>
    <t>人口密度
(人/㎢)</t>
  </si>
  <si>
    <t>(単位：人)</t>
  </si>
  <si>
    <t>（単位：人)</t>
  </si>
  <si>
    <t>フィリピン</t>
  </si>
  <si>
    <t>中国</t>
  </si>
  <si>
    <t>タイ</t>
  </si>
  <si>
    <t>フランス</t>
  </si>
  <si>
    <t>婚姻(件数)</t>
  </si>
  <si>
    <t>年度</t>
  </si>
  <si>
    <t>婚姻率(‰)</t>
  </si>
  <si>
    <t>離婚(件数)</t>
  </si>
  <si>
    <t>離婚率(‰)</t>
  </si>
  <si>
    <t>篠山</t>
  </si>
  <si>
    <t>八上</t>
  </si>
  <si>
    <t>城北</t>
  </si>
  <si>
    <t>岡野</t>
  </si>
  <si>
    <t>後川</t>
  </si>
  <si>
    <t>雲部</t>
  </si>
  <si>
    <t>福住</t>
  </si>
  <si>
    <t>村雲</t>
  </si>
  <si>
    <t>大芋</t>
  </si>
  <si>
    <t>草山</t>
  </si>
  <si>
    <t>大山</t>
  </si>
  <si>
    <t>味間</t>
  </si>
  <si>
    <t>城南</t>
  </si>
  <si>
    <t>4 外国人登録人口</t>
  </si>
  <si>
    <t>5 人口動態</t>
  </si>
  <si>
    <t>6 婚姻及び離婚</t>
  </si>
  <si>
    <t>7 転入前住所地(都道府県)別人口</t>
  </si>
  <si>
    <t>8 地区別世帯数及び人口</t>
  </si>
  <si>
    <t>9 町字別人口</t>
  </si>
  <si>
    <t>音羽グリーンタウン</t>
  </si>
  <si>
    <t>リバーサイド野中</t>
  </si>
  <si>
    <t>人口</t>
  </si>
  <si>
    <t>町字名</t>
  </si>
  <si>
    <t>北河内合計</t>
  </si>
  <si>
    <t>2 年齢別人口</t>
  </si>
  <si>
    <t>4 外国人登録人口</t>
  </si>
  <si>
    <t>5 人口動態</t>
  </si>
  <si>
    <t>7 転入前住所地（都道府県）別人口</t>
  </si>
  <si>
    <t>8 地区別世帯数及び人口</t>
  </si>
  <si>
    <t>２　人口</t>
  </si>
  <si>
    <t>資料：市民生活部市民課 　平成22年度末現在</t>
  </si>
  <si>
    <t>転入前の住所</t>
  </si>
  <si>
    <t>資料：市民生活部市民課　平成23年9月末日現在</t>
  </si>
  <si>
    <t>戻る</t>
  </si>
  <si>
    <t>…</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</si>
</sst>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quot;△ &quot;#,##0"/>
    <numFmt numFmtId="179" formatCode="0_ "/>
    <numFmt numFmtId="180" formatCode="#,##0.00_ ;[Red]\-#,##0.00\ "/>
    <numFmt numFmtId="181" formatCode="0.00_);[Red]\(0.00\)"/>
    <numFmt numFmtId="182" formatCode="#,##0.0_ ;[Red]\-#,##0.0\ "/>
    <numFmt numFmtId="183" formatCode="#,##0_ ;[Red]\-#,##0\ "/>
    <numFmt numFmtId="184" formatCode="#,##0.00_);[Red]\(#,##0.00\)"/>
    <numFmt numFmtId="185" formatCode="#,##0_);[Red]\(#,##0\)"/>
    <numFmt numFmtId="186" formatCode="&quot;Yes&quot;;&quot;Yes&quot;;&quot;No&quot;"/>
    <numFmt numFmtId="187" formatCode="&quot;True&quot;;&quot;True&quot;;&quot;False&quot;"/>
    <numFmt numFmtId="188" formatCode="&quot;On&quot;;&quot;On&quot;;&quot;Off&quot;"/>
    <numFmt numFmtId="189" formatCode="#,##0_ "/>
    <numFmt numFmtId="190" formatCode="[$€-2]\ #,##0.00_);[Red]\([$€-2]\ #,##0.00\)"/>
    <numFmt numFmtId="191" formatCode="#,##0.0;[Red]\-#,##0.0"/>
    <numFmt numFmtId="192" formatCode="0.0_);[Red]\(0.0\)"/>
    <numFmt numFmtId="193" formatCode="0_);[Red]\(0\)"/>
    <numFmt numFmtId="194" formatCode="0.000_ "/>
    <numFmt numFmtId="195" formatCode="#,##0.000;[Red]\-#,##0.000"/>
    <numFmt numFmtId="196" formatCode="0.000_ ;[Red]\-0.000\ "/>
    <numFmt numFmtId="197" formatCode="#,##0.000_ ;[Red]\-#,##0.000\ "/>
    <numFmt numFmtId="198" formatCode="#,##0;[Red]#,##0"/>
    <numFmt numFmtId="199" formatCode="[DBNum3][$-411]ggge&quot;年&quot;m&quot;月&quot;;@"/>
  </numFmts>
  <fonts count="3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6"/>
      <name val="ＭＳ ゴシック"/>
      <family val="3"/>
    </font>
    <font>
      <b/>
      <sz val="9"/>
      <name val="ＭＳ ゴシック"/>
      <family val="3"/>
    </font>
    <font>
      <sz val="9"/>
      <name val="ＭＳ ゴシック"/>
      <family val="3"/>
    </font>
    <font>
      <b/>
      <sz val="10"/>
      <name val="ＭＳ ゴシック"/>
      <family val="3"/>
    </font>
    <font>
      <sz val="10"/>
      <name val="ＭＳ ゴシック"/>
      <family val="3"/>
    </font>
    <font>
      <sz val="8"/>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color indexed="12"/>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thin"/>
      <bottom>
        <color indexed="63"/>
      </bottom>
    </border>
    <border>
      <left style="thin"/>
      <right style="thin"/>
      <top style="medium"/>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mediu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style="medium"/>
      <bottom>
        <color indexed="63"/>
      </bottom>
    </border>
    <border>
      <left style="thin"/>
      <right>
        <color indexed="63"/>
      </right>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vertical="center"/>
      <protection/>
    </xf>
    <xf numFmtId="0" fontId="4" fillId="0" borderId="0">
      <alignment vertical="center"/>
      <protection/>
    </xf>
    <xf numFmtId="0" fontId="0" fillId="0" borderId="0">
      <alignment/>
      <protection/>
    </xf>
    <xf numFmtId="0" fontId="2" fillId="0" borderId="0" applyNumberFormat="0" applyFill="0" applyBorder="0" applyAlignment="0" applyProtection="0"/>
    <xf numFmtId="0" fontId="28" fillId="4" borderId="0" applyNumberFormat="0" applyBorder="0" applyAlignment="0" applyProtection="0"/>
  </cellStyleXfs>
  <cellXfs count="182">
    <xf numFmtId="0" fontId="0" fillId="0" borderId="0" xfId="0" applyAlignment="1">
      <alignment vertical="center"/>
    </xf>
    <xf numFmtId="0" fontId="6" fillId="0" borderId="0" xfId="0" applyFont="1" applyFill="1" applyAlignment="1">
      <alignment vertical="center"/>
    </xf>
    <xf numFmtId="38" fontId="7" fillId="0" borderId="0" xfId="49" applyFont="1" applyFill="1" applyAlignment="1">
      <alignment vertical="center"/>
    </xf>
    <xf numFmtId="181" fontId="7" fillId="0" borderId="0" xfId="49" applyNumberFormat="1" applyFont="1" applyFill="1" applyAlignment="1">
      <alignment vertical="center"/>
    </xf>
    <xf numFmtId="182" fontId="7" fillId="0" borderId="0" xfId="49" applyNumberFormat="1" applyFont="1" applyFill="1" applyAlignment="1">
      <alignment vertical="center"/>
    </xf>
    <xf numFmtId="182" fontId="7" fillId="0" borderId="0" xfId="49" applyNumberFormat="1" applyFont="1" applyFill="1" applyAlignment="1">
      <alignment horizontal="right" vertical="center"/>
    </xf>
    <xf numFmtId="0" fontId="7" fillId="0" borderId="0" xfId="0" applyFont="1" applyFill="1" applyAlignment="1">
      <alignment vertical="center"/>
    </xf>
    <xf numFmtId="38" fontId="7" fillId="0" borderId="10" xfId="49" applyFont="1" applyFill="1" applyBorder="1" applyAlignment="1">
      <alignment horizontal="center" vertical="center"/>
    </xf>
    <xf numFmtId="38" fontId="7" fillId="0" borderId="11" xfId="49" applyFont="1" applyFill="1" applyBorder="1" applyAlignment="1">
      <alignment horizontal="center" vertical="center"/>
    </xf>
    <xf numFmtId="38" fontId="7" fillId="0" borderId="12" xfId="49" applyFont="1" applyFill="1" applyBorder="1" applyAlignment="1">
      <alignment vertical="center"/>
    </xf>
    <xf numFmtId="38" fontId="7" fillId="0" borderId="0" xfId="49" applyFont="1" applyFill="1" applyBorder="1" applyAlignment="1">
      <alignment vertical="center"/>
    </xf>
    <xf numFmtId="181" fontId="7" fillId="0" borderId="0" xfId="49" applyNumberFormat="1" applyFont="1" applyFill="1" applyBorder="1" applyAlignment="1">
      <alignment horizontal="right" vertical="center"/>
    </xf>
    <xf numFmtId="182" fontId="7" fillId="0" borderId="0" xfId="49" applyNumberFormat="1" applyFont="1" applyFill="1" applyBorder="1" applyAlignment="1">
      <alignment vertical="center"/>
    </xf>
    <xf numFmtId="181" fontId="7" fillId="0" borderId="0" xfId="49" applyNumberFormat="1" applyFont="1" applyFill="1" applyBorder="1" applyAlignment="1">
      <alignment vertical="center"/>
    </xf>
    <xf numFmtId="38" fontId="7" fillId="0" borderId="0" xfId="49" applyFont="1" applyFill="1" applyBorder="1" applyAlignment="1">
      <alignment horizontal="center" vertical="center"/>
    </xf>
    <xf numFmtId="38" fontId="6" fillId="0" borderId="13" xfId="49" applyFont="1" applyFill="1" applyBorder="1" applyAlignment="1">
      <alignment horizontal="center" vertical="center"/>
    </xf>
    <xf numFmtId="38" fontId="6" fillId="0" borderId="14" xfId="49" applyFont="1" applyFill="1" applyBorder="1" applyAlignment="1">
      <alignment vertical="center"/>
    </xf>
    <xf numFmtId="38" fontId="6" fillId="0" borderId="13" xfId="49" applyFont="1" applyFill="1" applyBorder="1" applyAlignment="1">
      <alignment vertical="center"/>
    </xf>
    <xf numFmtId="181" fontId="6" fillId="0" borderId="13" xfId="49" applyNumberFormat="1" applyFont="1" applyFill="1" applyBorder="1" applyAlignment="1">
      <alignment vertical="center"/>
    </xf>
    <xf numFmtId="182" fontId="6" fillId="0" borderId="13" xfId="49" applyNumberFormat="1" applyFont="1" applyFill="1" applyBorder="1" applyAlignment="1">
      <alignment vertical="center"/>
    </xf>
    <xf numFmtId="38" fontId="6" fillId="0" borderId="0" xfId="49" applyFont="1" applyFill="1" applyBorder="1" applyAlignment="1">
      <alignment horizontal="right" vertical="center"/>
    </xf>
    <xf numFmtId="38" fontId="7" fillId="0" borderId="0" xfId="49" applyFont="1" applyFill="1" applyBorder="1" applyAlignment="1">
      <alignment horizontal="right" vertical="center"/>
    </xf>
    <xf numFmtId="38" fontId="7" fillId="0" borderId="15" xfId="49" applyFont="1" applyFill="1" applyBorder="1" applyAlignment="1">
      <alignment horizontal="center" vertical="center"/>
    </xf>
    <xf numFmtId="38" fontId="7" fillId="0" borderId="16" xfId="49" applyFont="1" applyFill="1" applyBorder="1" applyAlignment="1">
      <alignment horizontal="right" vertical="center"/>
    </xf>
    <xf numFmtId="38" fontId="6" fillId="0" borderId="16" xfId="49" applyFont="1" applyFill="1" applyBorder="1" applyAlignment="1">
      <alignment horizontal="right" vertical="center"/>
    </xf>
    <xf numFmtId="4" fontId="7" fillId="0" borderId="0" xfId="49" applyNumberFormat="1" applyFont="1" applyFill="1" applyBorder="1" applyAlignment="1">
      <alignment vertical="center"/>
    </xf>
    <xf numFmtId="38" fontId="7" fillId="0" borderId="12" xfId="49" applyFont="1" applyFill="1" applyBorder="1" applyAlignment="1">
      <alignment horizontal="right" vertical="center"/>
    </xf>
    <xf numFmtId="38" fontId="7" fillId="0" borderId="13" xfId="49" applyFont="1" applyFill="1" applyBorder="1" applyAlignment="1">
      <alignment horizontal="right" vertical="center"/>
    </xf>
    <xf numFmtId="38" fontId="6" fillId="0" borderId="13" xfId="49" applyFont="1" applyFill="1" applyBorder="1" applyAlignment="1">
      <alignment horizontal="right" vertical="center"/>
    </xf>
    <xf numFmtId="38" fontId="7" fillId="0" borderId="14" xfId="49" applyFont="1" applyFill="1" applyBorder="1" applyAlignment="1">
      <alignment horizontal="right" vertical="center"/>
    </xf>
    <xf numFmtId="38" fontId="7" fillId="0" borderId="0" xfId="49" applyFont="1" applyFill="1" applyAlignment="1">
      <alignment horizontal="right" vertical="center"/>
    </xf>
    <xf numFmtId="38" fontId="7" fillId="0" borderId="17" xfId="49" applyFont="1" applyFill="1" applyBorder="1" applyAlignment="1">
      <alignment horizontal="center" vertical="center"/>
    </xf>
    <xf numFmtId="38" fontId="7" fillId="0" borderId="0" xfId="49" applyFont="1" applyFill="1" applyAlignment="1">
      <alignment horizontal="center" vertical="center"/>
    </xf>
    <xf numFmtId="0" fontId="7" fillId="0" borderId="11" xfId="0" applyFont="1" applyFill="1" applyBorder="1" applyAlignment="1">
      <alignment vertical="center"/>
    </xf>
    <xf numFmtId="0" fontId="7" fillId="0" borderId="0" xfId="0" applyFont="1" applyFill="1" applyBorder="1" applyAlignment="1">
      <alignment vertical="center"/>
    </xf>
    <xf numFmtId="0" fontId="6" fillId="0" borderId="11" xfId="0" applyFont="1" applyFill="1" applyBorder="1" applyAlignment="1">
      <alignment vertical="center"/>
    </xf>
    <xf numFmtId="0" fontId="6" fillId="0" borderId="11" xfId="0" applyFont="1" applyFill="1" applyBorder="1" applyAlignment="1">
      <alignment horizontal="left" vertical="center"/>
    </xf>
    <xf numFmtId="0" fontId="7" fillId="0" borderId="0" xfId="63" applyFont="1" applyFill="1" applyBorder="1" applyAlignment="1">
      <alignment vertical="center"/>
      <protection/>
    </xf>
    <xf numFmtId="177" fontId="7" fillId="0" borderId="0" xfId="63" applyNumberFormat="1" applyFont="1" applyFill="1" applyBorder="1" applyAlignment="1">
      <alignment vertical="center"/>
      <protection/>
    </xf>
    <xf numFmtId="0" fontId="6" fillId="0" borderId="13" xfId="63" applyFont="1" applyFill="1" applyBorder="1" applyAlignment="1">
      <alignment vertical="center"/>
      <protection/>
    </xf>
    <xf numFmtId="177" fontId="6" fillId="0" borderId="13" xfId="63" applyNumberFormat="1" applyFont="1" applyFill="1" applyBorder="1" applyAlignment="1">
      <alignment vertical="center"/>
      <protection/>
    </xf>
    <xf numFmtId="0" fontId="7" fillId="0" borderId="15" xfId="63" applyFont="1" applyFill="1" applyBorder="1" applyAlignment="1">
      <alignment horizontal="center" vertical="center"/>
      <protection/>
    </xf>
    <xf numFmtId="0" fontId="7" fillId="0" borderId="17" xfId="63" applyFont="1" applyFill="1" applyBorder="1" applyAlignment="1">
      <alignment horizontal="center" vertical="center"/>
      <protection/>
    </xf>
    <xf numFmtId="0" fontId="7" fillId="0" borderId="12" xfId="63" applyFont="1" applyFill="1" applyBorder="1" applyAlignment="1">
      <alignment vertical="center"/>
      <protection/>
    </xf>
    <xf numFmtId="0" fontId="7" fillId="0" borderId="13" xfId="63" applyFont="1" applyFill="1" applyBorder="1" applyAlignment="1">
      <alignment vertical="center"/>
      <protection/>
    </xf>
    <xf numFmtId="178" fontId="7" fillId="0" borderId="0" xfId="49" applyNumberFormat="1" applyFont="1" applyFill="1" applyAlignment="1">
      <alignment horizontal="right" vertical="center"/>
    </xf>
    <xf numFmtId="178" fontId="7" fillId="0" borderId="18" xfId="49" applyNumberFormat="1" applyFont="1" applyFill="1" applyBorder="1" applyAlignment="1">
      <alignment horizontal="center" vertical="center"/>
    </xf>
    <xf numFmtId="178" fontId="7" fillId="0" borderId="19" xfId="49" applyNumberFormat="1" applyFont="1" applyFill="1" applyBorder="1" applyAlignment="1">
      <alignment horizontal="center" vertical="center"/>
    </xf>
    <xf numFmtId="178" fontId="7" fillId="0" borderId="10" xfId="49" applyNumberFormat="1" applyFont="1" applyFill="1" applyBorder="1" applyAlignment="1">
      <alignment horizontal="center" vertical="center" wrapText="1"/>
    </xf>
    <xf numFmtId="178" fontId="7" fillId="0" borderId="10" xfId="49" applyNumberFormat="1" applyFont="1" applyFill="1" applyBorder="1" applyAlignment="1">
      <alignment horizontal="center" vertical="center"/>
    </xf>
    <xf numFmtId="178" fontId="7" fillId="0" borderId="20" xfId="49" applyNumberFormat="1" applyFont="1" applyFill="1" applyBorder="1" applyAlignment="1">
      <alignment horizontal="center" vertical="center"/>
    </xf>
    <xf numFmtId="178" fontId="7" fillId="0" borderId="0" xfId="49" applyNumberFormat="1" applyFont="1" applyFill="1" applyBorder="1" applyAlignment="1">
      <alignment horizontal="right" vertical="center"/>
    </xf>
    <xf numFmtId="178" fontId="7" fillId="0" borderId="21" xfId="49" applyNumberFormat="1" applyFont="1" applyFill="1" applyBorder="1" applyAlignment="1">
      <alignment horizontal="right" vertical="center"/>
    </xf>
    <xf numFmtId="178" fontId="7" fillId="0" borderId="12" xfId="49" applyNumberFormat="1" applyFont="1" applyFill="1" applyBorder="1" applyAlignment="1">
      <alignment horizontal="right" vertical="center"/>
    </xf>
    <xf numFmtId="178" fontId="6" fillId="0" borderId="13" xfId="49" applyNumberFormat="1" applyFont="1" applyFill="1" applyBorder="1" applyAlignment="1">
      <alignment horizontal="right" vertical="center"/>
    </xf>
    <xf numFmtId="178" fontId="6" fillId="0" borderId="14" xfId="49" applyNumberFormat="1" applyFont="1" applyFill="1" applyBorder="1" applyAlignment="1">
      <alignment horizontal="right" vertical="center"/>
    </xf>
    <xf numFmtId="38" fontId="7" fillId="24" borderId="15" xfId="49" applyFont="1" applyFill="1" applyBorder="1" applyAlignment="1">
      <alignment horizontal="center" vertical="center"/>
    </xf>
    <xf numFmtId="38" fontId="7" fillId="24" borderId="17" xfId="49" applyFont="1" applyFill="1" applyBorder="1" applyAlignment="1">
      <alignment horizontal="center" vertical="center"/>
    </xf>
    <xf numFmtId="38" fontId="7" fillId="24" borderId="22" xfId="49" applyFont="1" applyFill="1" applyBorder="1" applyAlignment="1">
      <alignment horizontal="center" vertical="center"/>
    </xf>
    <xf numFmtId="38" fontId="6" fillId="24" borderId="22" xfId="49" applyFont="1" applyFill="1" applyBorder="1" applyAlignment="1">
      <alignment horizontal="center" vertical="center"/>
    </xf>
    <xf numFmtId="38" fontId="7" fillId="24" borderId="0" xfId="49" applyFont="1" applyFill="1" applyBorder="1" applyAlignment="1">
      <alignment vertical="center"/>
    </xf>
    <xf numFmtId="38" fontId="6" fillId="24" borderId="0" xfId="49" applyFont="1" applyFill="1" applyBorder="1" applyAlignment="1">
      <alignment vertical="center"/>
    </xf>
    <xf numFmtId="38" fontId="7" fillId="24" borderId="12" xfId="49" applyFont="1" applyFill="1" applyBorder="1" applyAlignment="1">
      <alignment vertical="center"/>
    </xf>
    <xf numFmtId="40" fontId="7" fillId="24" borderId="0" xfId="49" applyNumberFormat="1" applyFont="1" applyFill="1" applyBorder="1" applyAlignment="1">
      <alignment vertical="center"/>
    </xf>
    <xf numFmtId="180" fontId="7" fillId="24" borderId="13" xfId="49" applyNumberFormat="1" applyFont="1" applyFill="1" applyBorder="1" applyAlignment="1">
      <alignment vertical="center"/>
    </xf>
    <xf numFmtId="0" fontId="7" fillId="0" borderId="0" xfId="62" applyFont="1" applyFill="1" applyAlignment="1">
      <alignment vertical="center"/>
      <protection/>
    </xf>
    <xf numFmtId="38" fontId="7" fillId="24" borderId="11" xfId="49" applyFont="1" applyFill="1" applyBorder="1" applyAlignment="1">
      <alignment vertical="center"/>
    </xf>
    <xf numFmtId="40" fontId="7" fillId="24" borderId="12" xfId="49" applyNumberFormat="1" applyFont="1" applyFill="1" applyBorder="1" applyAlignment="1">
      <alignment vertical="center"/>
    </xf>
    <xf numFmtId="0" fontId="7" fillId="0" borderId="0" xfId="62" applyFont="1" applyFill="1" applyBorder="1" applyAlignment="1">
      <alignment vertical="center"/>
      <protection/>
    </xf>
    <xf numFmtId="180" fontId="7" fillId="24" borderId="14" xfId="49" applyNumberFormat="1" applyFont="1" applyFill="1" applyBorder="1" applyAlignment="1">
      <alignment horizontal="right" vertical="center"/>
    </xf>
    <xf numFmtId="40" fontId="7" fillId="24" borderId="13" xfId="49" applyNumberFormat="1" applyFont="1" applyFill="1" applyBorder="1" applyAlignment="1">
      <alignment vertical="center"/>
    </xf>
    <xf numFmtId="40" fontId="6" fillId="24" borderId="13" xfId="49" applyNumberFormat="1" applyFont="1" applyFill="1" applyBorder="1" applyAlignment="1">
      <alignment vertical="center"/>
    </xf>
    <xf numFmtId="38" fontId="8" fillId="0" borderId="0" xfId="49" applyFont="1" applyFill="1" applyBorder="1" applyAlignment="1">
      <alignment horizontal="right" vertical="center"/>
    </xf>
    <xf numFmtId="38" fontId="8" fillId="0" borderId="0" xfId="49" applyFont="1" applyFill="1" applyAlignment="1">
      <alignment horizontal="left" vertical="center"/>
    </xf>
    <xf numFmtId="38" fontId="8" fillId="0" borderId="0" xfId="49" applyFont="1" applyFill="1" applyAlignment="1">
      <alignment vertical="center"/>
    </xf>
    <xf numFmtId="0" fontId="8" fillId="0" borderId="0" xfId="0" applyFont="1" applyFill="1" applyAlignment="1">
      <alignment vertical="center"/>
    </xf>
    <xf numFmtId="0" fontId="8" fillId="0" borderId="0" xfId="63" applyFont="1" applyFill="1" applyAlignment="1">
      <alignment horizontal="left" vertical="center"/>
      <protection/>
    </xf>
    <xf numFmtId="178" fontId="8" fillId="0" borderId="0" xfId="49" applyNumberFormat="1" applyFont="1" applyFill="1" applyAlignment="1">
      <alignment horizontal="left" vertical="center"/>
    </xf>
    <xf numFmtId="38" fontId="8" fillId="0" borderId="0" xfId="49" applyFont="1" applyFill="1" applyAlignment="1">
      <alignment horizontal="center" vertical="center"/>
    </xf>
    <xf numFmtId="38" fontId="9" fillId="0" borderId="0" xfId="49" applyFont="1" applyFill="1" applyAlignment="1">
      <alignment horizontal="center" vertical="center"/>
    </xf>
    <xf numFmtId="38" fontId="8" fillId="0" borderId="0" xfId="49" applyFont="1" applyFill="1" applyBorder="1" applyAlignment="1">
      <alignment horizontal="left" vertical="center"/>
    </xf>
    <xf numFmtId="0" fontId="8" fillId="0" borderId="0" xfId="62" applyFont="1" applyFill="1" applyAlignment="1">
      <alignment vertical="center"/>
      <protection/>
    </xf>
    <xf numFmtId="38" fontId="10" fillId="0" borderId="23" xfId="49" applyFont="1" applyFill="1" applyBorder="1" applyAlignment="1">
      <alignment vertical="center"/>
    </xf>
    <xf numFmtId="181" fontId="10" fillId="0" borderId="0" xfId="49" applyNumberFormat="1" applyFont="1" applyFill="1" applyAlignment="1">
      <alignment vertical="center"/>
    </xf>
    <xf numFmtId="182" fontId="10" fillId="0" borderId="0" xfId="49" applyNumberFormat="1" applyFont="1" applyFill="1" applyAlignment="1">
      <alignment vertical="center"/>
    </xf>
    <xf numFmtId="0" fontId="10" fillId="0" borderId="0" xfId="0" applyFont="1" applyFill="1" applyAlignment="1">
      <alignment vertical="center"/>
    </xf>
    <xf numFmtId="38" fontId="10" fillId="0" borderId="0" xfId="49" applyFont="1" applyFill="1" applyAlignment="1">
      <alignment vertical="center"/>
    </xf>
    <xf numFmtId="38" fontId="10" fillId="24" borderId="23" xfId="49" applyFont="1" applyFill="1" applyBorder="1" applyAlignment="1">
      <alignment vertical="center"/>
    </xf>
    <xf numFmtId="0" fontId="10" fillId="0" borderId="0" xfId="62" applyFont="1" applyFill="1" applyAlignment="1">
      <alignment vertical="center"/>
      <protection/>
    </xf>
    <xf numFmtId="38" fontId="10" fillId="24" borderId="0" xfId="49" applyFont="1" applyFill="1" applyAlignment="1">
      <alignment vertical="center"/>
    </xf>
    <xf numFmtId="38" fontId="10" fillId="24" borderId="0" xfId="49" applyFont="1" applyFill="1" applyBorder="1" applyAlignment="1">
      <alignment vertical="center"/>
    </xf>
    <xf numFmtId="38" fontId="11" fillId="24" borderId="0" xfId="49" applyFont="1" applyFill="1" applyAlignment="1">
      <alignment vertical="center"/>
    </xf>
    <xf numFmtId="0" fontId="10" fillId="0" borderId="0" xfId="63" applyFont="1" applyFill="1" applyAlignment="1">
      <alignment vertical="center"/>
      <protection/>
    </xf>
    <xf numFmtId="178" fontId="10" fillId="0" borderId="23" xfId="49" applyNumberFormat="1" applyFont="1" applyFill="1" applyBorder="1" applyAlignment="1">
      <alignment horizontal="left" vertical="center"/>
    </xf>
    <xf numFmtId="0" fontId="10" fillId="0" borderId="23" xfId="0" applyFont="1" applyFill="1" applyBorder="1" applyAlignment="1">
      <alignment vertical="center"/>
    </xf>
    <xf numFmtId="178" fontId="10" fillId="0" borderId="0" xfId="49" applyNumberFormat="1" applyFont="1" applyFill="1" applyAlignment="1">
      <alignment horizontal="right" vertical="center"/>
    </xf>
    <xf numFmtId="178" fontId="10" fillId="0" borderId="0" xfId="49" applyNumberFormat="1" applyFont="1" applyFill="1" applyAlignment="1">
      <alignment horizontal="left" vertical="center"/>
    </xf>
    <xf numFmtId="38" fontId="10" fillId="0" borderId="0" xfId="49" applyFont="1" applyFill="1" applyBorder="1" applyAlignment="1">
      <alignment vertical="center"/>
    </xf>
    <xf numFmtId="0" fontId="10" fillId="0" borderId="0" xfId="63" applyFont="1" applyFill="1" applyBorder="1" applyAlignment="1">
      <alignment vertical="center"/>
      <protection/>
    </xf>
    <xf numFmtId="0" fontId="10" fillId="0" borderId="0" xfId="0" applyFont="1" applyFill="1" applyBorder="1" applyAlignment="1">
      <alignment vertical="center"/>
    </xf>
    <xf numFmtId="176" fontId="10" fillId="0" borderId="0" xfId="63" applyNumberFormat="1" applyFont="1" applyFill="1" applyAlignment="1">
      <alignment vertical="center"/>
      <protection/>
    </xf>
    <xf numFmtId="0" fontId="10" fillId="0" borderId="11" xfId="63" applyFont="1" applyFill="1" applyBorder="1" applyAlignment="1">
      <alignment vertical="center"/>
      <protection/>
    </xf>
    <xf numFmtId="38" fontId="7" fillId="0" borderId="24" xfId="49" applyFont="1" applyFill="1" applyBorder="1" applyAlignment="1">
      <alignment horizontal="right" vertical="center"/>
    </xf>
    <xf numFmtId="38" fontId="7" fillId="0" borderId="25" xfId="49" applyFont="1" applyFill="1" applyBorder="1" applyAlignment="1">
      <alignment horizontal="left" vertical="center"/>
    </xf>
    <xf numFmtId="38" fontId="7" fillId="0" borderId="11" xfId="49" applyFont="1" applyFill="1" applyBorder="1" applyAlignment="1">
      <alignment horizontal="left" vertical="center"/>
    </xf>
    <xf numFmtId="38" fontId="10" fillId="0" borderId="0" xfId="49" applyFont="1" applyFill="1" applyBorder="1" applyAlignment="1">
      <alignment horizontal="right" vertical="center"/>
    </xf>
    <xf numFmtId="38" fontId="7" fillId="0" borderId="11" xfId="49" applyFont="1" applyFill="1" applyBorder="1" applyAlignment="1">
      <alignment horizontal="left" vertical="center" indent="1"/>
    </xf>
    <xf numFmtId="38" fontId="7" fillId="0" borderId="26" xfId="49" applyFont="1" applyFill="1" applyBorder="1" applyAlignment="1">
      <alignment horizontal="left" vertical="center" indent="1"/>
    </xf>
    <xf numFmtId="38" fontId="9" fillId="0" borderId="0" xfId="49" applyFont="1" applyFill="1" applyBorder="1" applyAlignment="1">
      <alignment horizontal="left" vertical="center"/>
    </xf>
    <xf numFmtId="178" fontId="7" fillId="0" borderId="0" xfId="49" applyNumberFormat="1" applyFont="1" applyFill="1" applyBorder="1" applyAlignment="1">
      <alignment horizontal="center" vertical="center"/>
    </xf>
    <xf numFmtId="178" fontId="6" fillId="0" borderId="13" xfId="49" applyNumberFormat="1" applyFont="1" applyFill="1" applyBorder="1" applyAlignment="1">
      <alignment horizontal="center" vertical="center"/>
    </xf>
    <xf numFmtId="38" fontId="7" fillId="24" borderId="11" xfId="49" applyFont="1" applyFill="1" applyBorder="1" applyAlignment="1">
      <alignment horizontal="left" vertical="center"/>
    </xf>
    <xf numFmtId="38" fontId="7" fillId="24" borderId="27" xfId="49" applyFont="1" applyFill="1" applyBorder="1" applyAlignment="1">
      <alignment horizontal="left" vertical="center"/>
    </xf>
    <xf numFmtId="38" fontId="7" fillId="24" borderId="27" xfId="49" applyFont="1" applyFill="1" applyBorder="1" applyAlignment="1">
      <alignment horizontal="left" vertical="center" shrinkToFit="1"/>
    </xf>
    <xf numFmtId="38" fontId="7" fillId="24" borderId="11" xfId="49" applyFont="1" applyFill="1" applyBorder="1" applyAlignment="1">
      <alignment horizontal="left" vertical="center" indent="1"/>
    </xf>
    <xf numFmtId="38" fontId="7" fillId="24" borderId="27" xfId="49" applyFont="1" applyFill="1" applyBorder="1" applyAlignment="1">
      <alignment horizontal="left" vertical="center" indent="1"/>
    </xf>
    <xf numFmtId="180" fontId="7" fillId="24" borderId="26" xfId="49" applyNumberFormat="1" applyFont="1" applyFill="1" applyBorder="1" applyAlignment="1">
      <alignment horizontal="left" vertical="center"/>
    </xf>
    <xf numFmtId="38" fontId="7" fillId="0" borderId="21" xfId="49" applyFont="1" applyFill="1" applyBorder="1" applyAlignment="1">
      <alignment horizontal="right" vertical="center"/>
    </xf>
    <xf numFmtId="38" fontId="7" fillId="0" borderId="19" xfId="49" applyFont="1" applyFill="1" applyBorder="1" applyAlignment="1">
      <alignment horizontal="left" vertical="center" indent="1"/>
    </xf>
    <xf numFmtId="38" fontId="7" fillId="0" borderId="28" xfId="49" applyFont="1" applyFill="1" applyBorder="1" applyAlignment="1">
      <alignment horizontal="right" vertical="center"/>
    </xf>
    <xf numFmtId="38" fontId="7" fillId="24" borderId="25" xfId="49" applyFont="1" applyFill="1" applyBorder="1" applyAlignment="1">
      <alignment horizontal="left" vertical="center"/>
    </xf>
    <xf numFmtId="38" fontId="7" fillId="24" borderId="21" xfId="49" applyFont="1" applyFill="1" applyBorder="1" applyAlignment="1">
      <alignment vertical="center"/>
    </xf>
    <xf numFmtId="38" fontId="7" fillId="24" borderId="16" xfId="49" applyFont="1" applyFill="1" applyBorder="1" applyAlignment="1">
      <alignment vertical="center"/>
    </xf>
    <xf numFmtId="38" fontId="7" fillId="24" borderId="29" xfId="49" applyFont="1" applyFill="1" applyBorder="1" applyAlignment="1">
      <alignment horizontal="left" vertical="center"/>
    </xf>
    <xf numFmtId="38" fontId="7" fillId="24" borderId="19" xfId="49" applyFont="1" applyFill="1" applyBorder="1" applyAlignment="1">
      <alignment horizontal="left" vertical="center" indent="1"/>
    </xf>
    <xf numFmtId="38" fontId="7" fillId="24" borderId="28" xfId="49" applyFont="1" applyFill="1" applyBorder="1" applyAlignment="1">
      <alignment vertical="center"/>
    </xf>
    <xf numFmtId="38" fontId="7" fillId="24" borderId="24" xfId="49" applyFont="1" applyFill="1" applyBorder="1" applyAlignment="1">
      <alignment vertical="center"/>
    </xf>
    <xf numFmtId="38" fontId="7" fillId="24" borderId="19" xfId="49" applyFont="1" applyFill="1" applyBorder="1" applyAlignment="1">
      <alignment vertical="center"/>
    </xf>
    <xf numFmtId="38" fontId="7" fillId="24" borderId="30" xfId="49" applyFont="1" applyFill="1" applyBorder="1" applyAlignment="1">
      <alignment horizontal="left" vertical="center" indent="1"/>
    </xf>
    <xf numFmtId="38" fontId="6" fillId="24" borderId="16" xfId="49" applyFont="1" applyFill="1" applyBorder="1" applyAlignment="1">
      <alignment vertical="center"/>
    </xf>
    <xf numFmtId="38" fontId="7" fillId="24" borderId="19" xfId="49" applyFont="1" applyFill="1" applyBorder="1" applyAlignment="1">
      <alignment horizontal="left" vertical="center"/>
    </xf>
    <xf numFmtId="38" fontId="6" fillId="24" borderId="24" xfId="49" applyFont="1" applyFill="1" applyBorder="1" applyAlignment="1">
      <alignment vertical="center"/>
    </xf>
    <xf numFmtId="38" fontId="7" fillId="0" borderId="13" xfId="49" applyFont="1" applyFill="1" applyBorder="1" applyAlignment="1">
      <alignment vertical="center"/>
    </xf>
    <xf numFmtId="0" fontId="6" fillId="0" borderId="0" xfId="63" applyFont="1" applyFill="1" applyBorder="1" applyAlignment="1">
      <alignment vertical="center"/>
      <protection/>
    </xf>
    <xf numFmtId="0" fontId="7" fillId="0" borderId="0" xfId="63" applyFont="1" applyFill="1" applyBorder="1" applyAlignment="1">
      <alignment vertical="center" wrapText="1"/>
      <protection/>
    </xf>
    <xf numFmtId="0" fontId="6" fillId="0" borderId="22" xfId="63" applyFont="1" applyFill="1" applyBorder="1" applyAlignment="1">
      <alignment horizontal="center" vertical="center"/>
      <protection/>
    </xf>
    <xf numFmtId="0" fontId="7" fillId="0" borderId="25" xfId="63" applyFont="1" applyFill="1" applyBorder="1" applyAlignment="1">
      <alignment horizontal="left" vertical="center"/>
      <protection/>
    </xf>
    <xf numFmtId="0" fontId="7" fillId="0" borderId="11" xfId="63" applyFont="1" applyFill="1" applyBorder="1" applyAlignment="1">
      <alignment horizontal="left" vertical="center" indent="1"/>
      <protection/>
    </xf>
    <xf numFmtId="0" fontId="7" fillId="0" borderId="11" xfId="0" applyFont="1" applyFill="1" applyBorder="1" applyAlignment="1">
      <alignment horizontal="left" vertical="center" indent="1"/>
    </xf>
    <xf numFmtId="0" fontId="7" fillId="0" borderId="26" xfId="0" applyFont="1" applyFill="1" applyBorder="1" applyAlignment="1">
      <alignment horizontal="left" vertical="center" indent="1"/>
    </xf>
    <xf numFmtId="0" fontId="7" fillId="0" borderId="14" xfId="0" applyFont="1" applyFill="1" applyBorder="1" applyAlignment="1">
      <alignment vertical="center"/>
    </xf>
    <xf numFmtId="0" fontId="7" fillId="0" borderId="13" xfId="0" applyFont="1" applyFill="1" applyBorder="1" applyAlignment="1">
      <alignment vertical="center"/>
    </xf>
    <xf numFmtId="177" fontId="6" fillId="0" borderId="0" xfId="63" applyNumberFormat="1" applyFont="1" applyFill="1" applyBorder="1" applyAlignment="1">
      <alignment vertical="center"/>
      <protection/>
    </xf>
    <xf numFmtId="176" fontId="7" fillId="0" borderId="11" xfId="63" applyNumberFormat="1" applyFont="1" applyFill="1" applyBorder="1" applyAlignment="1">
      <alignment horizontal="left" vertical="center"/>
      <protection/>
    </xf>
    <xf numFmtId="176" fontId="7" fillId="0" borderId="26" xfId="63" applyNumberFormat="1" applyFont="1" applyFill="1" applyBorder="1" applyAlignment="1">
      <alignment horizontal="left" vertical="center"/>
      <protection/>
    </xf>
    <xf numFmtId="0" fontId="7" fillId="0" borderId="21" xfId="63" applyFont="1" applyFill="1" applyBorder="1" applyAlignment="1">
      <alignment horizontal="center" vertical="center"/>
      <protection/>
    </xf>
    <xf numFmtId="0" fontId="7" fillId="0" borderId="16" xfId="63" applyFont="1" applyFill="1" applyBorder="1" applyAlignment="1">
      <alignment horizontal="center" vertical="center"/>
      <protection/>
    </xf>
    <xf numFmtId="0" fontId="6" fillId="0" borderId="16" xfId="63" applyFont="1" applyFill="1" applyBorder="1" applyAlignment="1">
      <alignment horizontal="center" vertical="center"/>
      <protection/>
    </xf>
    <xf numFmtId="177" fontId="7" fillId="0" borderId="12" xfId="63" applyNumberFormat="1" applyFont="1" applyFill="1" applyBorder="1" applyAlignment="1">
      <alignment vertical="center"/>
      <protection/>
    </xf>
    <xf numFmtId="177" fontId="7" fillId="0" borderId="14" xfId="63" applyNumberFormat="1" applyFont="1" applyFill="1" applyBorder="1" applyAlignment="1">
      <alignment vertical="center"/>
      <protection/>
    </xf>
    <xf numFmtId="177" fontId="7" fillId="0" borderId="13" xfId="63" applyNumberFormat="1" applyFont="1" applyFill="1" applyBorder="1" applyAlignment="1">
      <alignment vertical="center"/>
      <protection/>
    </xf>
    <xf numFmtId="0" fontId="6" fillId="0" borderId="25" xfId="0" applyFont="1" applyFill="1" applyBorder="1" applyAlignment="1">
      <alignment vertical="center"/>
    </xf>
    <xf numFmtId="0" fontId="6" fillId="0" borderId="26" xfId="0" applyFont="1" applyFill="1" applyBorder="1" applyAlignment="1">
      <alignment horizontal="left" vertical="center"/>
    </xf>
    <xf numFmtId="38" fontId="9" fillId="0" borderId="0" xfId="49" applyFont="1" applyFill="1" applyAlignment="1">
      <alignment vertical="center"/>
    </xf>
    <xf numFmtId="0" fontId="7" fillId="0" borderId="17" xfId="0" applyFont="1" applyFill="1" applyBorder="1" applyAlignment="1">
      <alignment horizontal="center" vertical="center"/>
    </xf>
    <xf numFmtId="0" fontId="7" fillId="0" borderId="22" xfId="0" applyFont="1" applyFill="1" applyBorder="1" applyAlignment="1">
      <alignment horizontal="center" vertical="center"/>
    </xf>
    <xf numFmtId="38" fontId="7" fillId="0" borderId="0" xfId="49" applyFont="1" applyFill="1" applyBorder="1" applyAlignment="1">
      <alignment horizontal="left" vertical="center" indent="1"/>
    </xf>
    <xf numFmtId="0" fontId="6" fillId="0" borderId="15" xfId="0" applyFont="1" applyFill="1" applyBorder="1" applyAlignment="1">
      <alignment horizontal="center" vertical="center"/>
    </xf>
    <xf numFmtId="38" fontId="7" fillId="0" borderId="22" xfId="49" applyFont="1" applyFill="1" applyBorder="1" applyAlignment="1">
      <alignment horizontal="center" vertical="center"/>
    </xf>
    <xf numFmtId="0" fontId="7" fillId="0" borderId="0" xfId="61" applyFont="1">
      <alignment vertical="center"/>
      <protection/>
    </xf>
    <xf numFmtId="0" fontId="8" fillId="0" borderId="0" xfId="61" applyFont="1" applyAlignment="1">
      <alignment horizontal="left" vertical="center"/>
      <protection/>
    </xf>
    <xf numFmtId="0" fontId="7" fillId="0" borderId="15" xfId="0" applyFont="1" applyFill="1" applyBorder="1" applyAlignment="1">
      <alignment horizontal="center" vertical="center"/>
    </xf>
    <xf numFmtId="38" fontId="1" fillId="0" borderId="0" xfId="43" applyFill="1" applyAlignment="1">
      <alignment horizontal="right" vertical="center"/>
    </xf>
    <xf numFmtId="0" fontId="29" fillId="0" borderId="0" xfId="43" applyFont="1" applyAlignment="1">
      <alignment vertical="center"/>
    </xf>
    <xf numFmtId="0" fontId="7" fillId="0" borderId="0" xfId="0" applyFont="1" applyFill="1" applyBorder="1" applyAlignment="1">
      <alignment horizontal="right" vertical="center" wrapText="1"/>
    </xf>
    <xf numFmtId="0" fontId="7" fillId="0" borderId="0" xfId="0" applyFont="1" applyFill="1" applyBorder="1" applyAlignment="1">
      <alignment horizontal="right" vertical="center"/>
    </xf>
    <xf numFmtId="38" fontId="7" fillId="0" borderId="17" xfId="49" applyFont="1" applyFill="1" applyBorder="1" applyAlignment="1">
      <alignment horizontal="center" vertical="center" wrapText="1"/>
    </xf>
    <xf numFmtId="38" fontId="7" fillId="0" borderId="10" xfId="49" applyFont="1" applyFill="1" applyBorder="1" applyAlignment="1">
      <alignment horizontal="center" vertical="center" wrapText="1"/>
    </xf>
    <xf numFmtId="38" fontId="7" fillId="0" borderId="15" xfId="49" applyFont="1" applyFill="1" applyBorder="1" applyAlignment="1">
      <alignment horizontal="center" vertical="center" wrapText="1"/>
    </xf>
    <xf numFmtId="38" fontId="7" fillId="0" borderId="31" xfId="49" applyFont="1" applyFill="1" applyBorder="1" applyAlignment="1">
      <alignment horizontal="center" vertical="center" wrapText="1"/>
    </xf>
    <xf numFmtId="182" fontId="7" fillId="0" borderId="17" xfId="49" applyNumberFormat="1" applyFont="1" applyFill="1" applyBorder="1" applyAlignment="1">
      <alignment horizontal="center" vertical="center" wrapText="1"/>
    </xf>
    <xf numFmtId="182" fontId="7" fillId="0" borderId="10" xfId="49" applyNumberFormat="1" applyFont="1" applyFill="1" applyBorder="1" applyAlignment="1">
      <alignment horizontal="center" vertical="center" wrapText="1"/>
    </xf>
    <xf numFmtId="182" fontId="7" fillId="0" borderId="22" xfId="49" applyNumberFormat="1" applyFont="1" applyFill="1" applyBorder="1" applyAlignment="1">
      <alignment horizontal="center" vertical="center" wrapText="1"/>
    </xf>
    <xf numFmtId="182" fontId="7" fillId="0" borderId="20" xfId="49" applyNumberFormat="1" applyFont="1" applyFill="1" applyBorder="1" applyAlignment="1">
      <alignment horizontal="center" vertical="center" wrapText="1"/>
    </xf>
    <xf numFmtId="181" fontId="7" fillId="0" borderId="32" xfId="49" applyNumberFormat="1" applyFont="1" applyFill="1" applyBorder="1" applyAlignment="1">
      <alignment horizontal="center" vertical="center" wrapText="1"/>
    </xf>
    <xf numFmtId="181" fontId="7" fillId="0" borderId="30" xfId="49" applyNumberFormat="1" applyFont="1" applyFill="1" applyBorder="1" applyAlignment="1">
      <alignment horizontal="center" vertical="center" wrapText="1"/>
    </xf>
    <xf numFmtId="178" fontId="7" fillId="0" borderId="33" xfId="49" applyNumberFormat="1" applyFont="1" applyFill="1" applyBorder="1" applyAlignment="1">
      <alignment horizontal="center" vertical="center" wrapText="1"/>
    </xf>
    <xf numFmtId="178" fontId="7" fillId="0" borderId="28" xfId="49" applyNumberFormat="1" applyFont="1" applyFill="1" applyBorder="1" applyAlignment="1">
      <alignment horizontal="center" vertical="center" wrapText="1"/>
    </xf>
    <xf numFmtId="178" fontId="7" fillId="0" borderId="32" xfId="49" applyNumberFormat="1" applyFont="1" applyFill="1" applyBorder="1" applyAlignment="1">
      <alignment horizontal="center" vertical="center" wrapText="1"/>
    </xf>
    <xf numFmtId="178" fontId="7" fillId="0" borderId="30" xfId="49" applyNumberFormat="1" applyFont="1" applyFill="1" applyBorder="1" applyAlignment="1">
      <alignment horizontal="center" vertical="center" wrapText="1"/>
    </xf>
    <xf numFmtId="178" fontId="7" fillId="0" borderId="17" xfId="49" applyNumberFormat="1" applyFont="1" applyFill="1" applyBorder="1" applyAlignment="1">
      <alignment horizontal="center" vertical="center"/>
    </xf>
    <xf numFmtId="178" fontId="7" fillId="0" borderId="22" xfId="49"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表紙・目次・見出し・奥付" xfId="61"/>
    <cellStyle name="標準_０２_０２年齢別人口" xfId="62"/>
    <cellStyle name="標準_Sheet1"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B13"/>
  <sheetViews>
    <sheetView showGridLines="0" workbookViewId="0" topLeftCell="A1">
      <selection activeCell="A1" sqref="A1"/>
    </sheetView>
  </sheetViews>
  <sheetFormatPr defaultColWidth="9.00390625" defaultRowHeight="18" customHeight="1"/>
  <cols>
    <col min="1" max="1" width="2.625" style="159" customWidth="1"/>
    <col min="2" max="2" width="40.625" style="159" customWidth="1"/>
    <col min="3" max="16384" width="2.625" style="159" customWidth="1"/>
  </cols>
  <sheetData>
    <row r="3" ht="18" customHeight="1">
      <c r="B3" s="160" t="s">
        <v>526</v>
      </c>
    </row>
    <row r="5" ht="18" customHeight="1">
      <c r="B5" s="163" t="s">
        <v>481</v>
      </c>
    </row>
    <row r="6" ht="18" customHeight="1">
      <c r="B6" s="163" t="s">
        <v>521</v>
      </c>
    </row>
    <row r="7" ht="18" customHeight="1">
      <c r="B7" s="163" t="s">
        <v>483</v>
      </c>
    </row>
    <row r="8" ht="18" customHeight="1">
      <c r="B8" s="163" t="s">
        <v>522</v>
      </c>
    </row>
    <row r="9" ht="18" customHeight="1">
      <c r="B9" s="163" t="s">
        <v>523</v>
      </c>
    </row>
    <row r="10" ht="18" customHeight="1">
      <c r="B10" s="163" t="s">
        <v>512</v>
      </c>
    </row>
    <row r="11" ht="18" customHeight="1">
      <c r="B11" s="163" t="s">
        <v>524</v>
      </c>
    </row>
    <row r="12" ht="18" customHeight="1">
      <c r="B12" s="163" t="s">
        <v>525</v>
      </c>
    </row>
    <row r="13" ht="18" customHeight="1">
      <c r="B13" s="163" t="s">
        <v>515</v>
      </c>
    </row>
  </sheetData>
  <sheetProtection/>
  <hyperlinks>
    <hyperlink ref="B5" location="'1'!R1C1" tooltip="1 人口の推移" display="1 人口の推移"/>
    <hyperlink ref="B6" location="'2'!R1C1" tooltip="2 年齢別人口" display="2 年齢別人口"/>
    <hyperlink ref="B7" location="'3'!R1C1" tooltip="3 年齢別人口の推移" display="3 年齢別人口の推移"/>
    <hyperlink ref="B8" location="'4'!R1C1" tooltip="4 外国人登録人口" display="4 外国人登録人口"/>
    <hyperlink ref="B9" location="'5'!R1C1" tooltip="5 人口動態" display="5 人口動態"/>
    <hyperlink ref="B10" location="'6'!R1C1" tooltip="6 婚姻及び離婚" display="6 婚姻及び離婚"/>
    <hyperlink ref="B11" location="'7'!R1C1" tooltip="7 転入前住所地（都道府県）別人口" display="7 転入前住所地（都道府県）別人口"/>
    <hyperlink ref="B12" location="'8'!R1C1" tooltip="8 地区別世帯数及び人口" display="8 地区別世帯数及び人口"/>
    <hyperlink ref="B13" location="'9'!R1C1" tooltip="9 町字別人口" display="9 町字別人口"/>
  </hyperlinks>
  <printOptions/>
  <pageMargins left="0.3937007874015748" right="0.5905511811023623"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319"/>
  <sheetViews>
    <sheetView showGridLines="0" tabSelected="1" workbookViewId="0" topLeftCell="A1">
      <pane xSplit="1" ySplit="3" topLeftCell="B4" activePane="bottomRight" state="frozen"/>
      <selection pane="topLeft" activeCell="A1" sqref="A1"/>
      <selection pane="topRight" activeCell="A1" sqref="A1"/>
      <selection pane="bottomLeft" activeCell="A1" sqref="A1"/>
      <selection pane="bottomRight" activeCell="B7" sqref="B7"/>
    </sheetView>
  </sheetViews>
  <sheetFormatPr defaultColWidth="10.625" defaultRowHeight="15" customHeight="1"/>
  <cols>
    <col min="1" max="1" width="16.625" style="14" customWidth="1"/>
    <col min="2" max="5" width="7.125" style="21" customWidth="1"/>
    <col min="6" max="6" width="16.625" style="21" customWidth="1"/>
    <col min="7" max="10" width="7.125" style="21" customWidth="1"/>
    <col min="11" max="16384" width="9.625" style="21" customWidth="1"/>
  </cols>
  <sheetData>
    <row r="1" spans="1:5" s="72" customFormat="1" ht="15" customHeight="1">
      <c r="A1" s="80" t="s">
        <v>515</v>
      </c>
      <c r="B1" s="108"/>
      <c r="C1" s="108"/>
      <c r="D1" s="108"/>
      <c r="E1" s="162" t="s">
        <v>530</v>
      </c>
    </row>
    <row r="2" ht="15" customHeight="1" thickBot="1">
      <c r="E2" s="21" t="s">
        <v>487</v>
      </c>
    </row>
    <row r="3" spans="1:5" ht="15" customHeight="1">
      <c r="A3" s="22" t="s">
        <v>519</v>
      </c>
      <c r="B3" s="31" t="s">
        <v>518</v>
      </c>
      <c r="C3" s="31" t="s">
        <v>4</v>
      </c>
      <c r="D3" s="31" t="s">
        <v>5</v>
      </c>
      <c r="E3" s="158" t="s">
        <v>1</v>
      </c>
    </row>
    <row r="4" spans="1:5" ht="15" customHeight="1">
      <c r="A4" s="103" t="s">
        <v>254</v>
      </c>
      <c r="B4" s="23">
        <f>B15+B32+B48+B59+B78+B90+B111+B119+B129+B149+B164+B176+B189+B202+B207+B222+B250+B263+B279</f>
        <v>44629</v>
      </c>
      <c r="C4" s="23">
        <f>C15+C32+C48+C59+C78+C90+C111+C119+C129+C149+C164+C176+C189+C202+C207+C222+C250+C263+C279</f>
        <v>21433</v>
      </c>
      <c r="D4" s="23">
        <f>D15+D32+D48+D59+D78+D90+D111+D119+D129+D149+D164+D176+D189+D202+D207+D222+D250+D263+D279</f>
        <v>23196</v>
      </c>
      <c r="E4" s="23">
        <f>E15+E32+E48+E59+E78+E90+E111+E119+E129+E149+E164+E176+E189+E202+E207+E222+E250+E263+E279</f>
        <v>16742</v>
      </c>
    </row>
    <row r="5" spans="1:5" s="14" customFormat="1" ht="15" customHeight="1">
      <c r="A5" s="106" t="s">
        <v>144</v>
      </c>
      <c r="B5" s="21">
        <f>B15+B32+B48+B59+B78</f>
        <v>13187</v>
      </c>
      <c r="C5" s="21">
        <f>C15+C32+C48+C59+C78</f>
        <v>6279</v>
      </c>
      <c r="D5" s="21">
        <f>D15+D32+D48+D59+D78</f>
        <v>6908</v>
      </c>
      <c r="E5" s="21">
        <f>E15+E32+E48+E59+E78</f>
        <v>5149</v>
      </c>
    </row>
    <row r="6" spans="1:5" s="14" customFormat="1" ht="15" customHeight="1">
      <c r="A6" s="106" t="s">
        <v>145</v>
      </c>
      <c r="B6" s="21">
        <f>B90+B111+B119</f>
        <v>3617</v>
      </c>
      <c r="C6" s="21">
        <f>C90+C111+C119</f>
        <v>1744</v>
      </c>
      <c r="D6" s="21">
        <f>D90+D111+D119</f>
        <v>1873</v>
      </c>
      <c r="E6" s="21">
        <f>E90+E111+E119</f>
        <v>1315</v>
      </c>
    </row>
    <row r="7" spans="1:5" s="14" customFormat="1" ht="15" customHeight="1">
      <c r="A7" s="106" t="s">
        <v>146</v>
      </c>
      <c r="B7" s="21">
        <f>B129+B149+B164</f>
        <v>3526</v>
      </c>
      <c r="C7" s="21">
        <f>C129+C149+C164</f>
        <v>1639</v>
      </c>
      <c r="D7" s="21">
        <f>D129+D149+D164</f>
        <v>1887</v>
      </c>
      <c r="E7" s="21">
        <f>E129+E149+E164</f>
        <v>1375</v>
      </c>
    </row>
    <row r="8" spans="1:5" s="14" customFormat="1" ht="15" customHeight="1">
      <c r="A8" s="106" t="s">
        <v>147</v>
      </c>
      <c r="B8" s="21">
        <f>B176+B189+B202</f>
        <v>4429</v>
      </c>
      <c r="C8" s="21">
        <f>C176+C189+C202</f>
        <v>2150</v>
      </c>
      <c r="D8" s="21">
        <f>D176+D189+D202</f>
        <v>2279</v>
      </c>
      <c r="E8" s="21">
        <f>E176+E189+E202</f>
        <v>1644</v>
      </c>
    </row>
    <row r="9" spans="1:5" s="14" customFormat="1" ht="15" customHeight="1">
      <c r="A9" s="106" t="s">
        <v>148</v>
      </c>
      <c r="B9" s="21">
        <f>B207+B222+B250+B263</f>
        <v>16071</v>
      </c>
      <c r="C9" s="21">
        <f>C207+C222+C250+C263</f>
        <v>7769</v>
      </c>
      <c r="D9" s="21">
        <f>D207+D222+D250+D263</f>
        <v>8302</v>
      </c>
      <c r="E9" s="21">
        <f>E207+E222+E250+E263</f>
        <v>5953</v>
      </c>
    </row>
    <row r="10" spans="1:5" s="14" customFormat="1" ht="15" customHeight="1">
      <c r="A10" s="106" t="s">
        <v>149</v>
      </c>
      <c r="B10" s="21">
        <f>B279</f>
        <v>3799</v>
      </c>
      <c r="C10" s="21">
        <f>C279</f>
        <v>1852</v>
      </c>
      <c r="D10" s="21">
        <f>D279</f>
        <v>1947</v>
      </c>
      <c r="E10" s="21">
        <f>E279</f>
        <v>1306</v>
      </c>
    </row>
    <row r="11" spans="1:5" s="14" customFormat="1" ht="15" customHeight="1">
      <c r="A11" s="106" t="s">
        <v>150</v>
      </c>
      <c r="B11" s="21">
        <f>SUM(C11:D11)</f>
        <v>44116</v>
      </c>
      <c r="C11" s="21">
        <v>21224</v>
      </c>
      <c r="D11" s="21">
        <v>22892</v>
      </c>
      <c r="E11" s="21">
        <v>16443</v>
      </c>
    </row>
    <row r="12" spans="1:5" s="14" customFormat="1" ht="15" customHeight="1">
      <c r="A12" s="106" t="s">
        <v>151</v>
      </c>
      <c r="B12" s="21">
        <f>SUM(C12:D12)</f>
        <v>513</v>
      </c>
      <c r="C12" s="21">
        <v>209</v>
      </c>
      <c r="D12" s="21">
        <v>304</v>
      </c>
      <c r="E12" s="21">
        <v>299</v>
      </c>
    </row>
    <row r="13" spans="1:5" s="14" customFormat="1" ht="15" customHeight="1">
      <c r="A13" s="106" t="s">
        <v>66</v>
      </c>
      <c r="B13" s="21">
        <f>SUM(C13:D13)</f>
        <v>12355</v>
      </c>
      <c r="C13" s="21">
        <v>5087</v>
      </c>
      <c r="D13" s="21">
        <v>7268</v>
      </c>
      <c r="E13" s="21"/>
    </row>
    <row r="14" spans="1:5" s="14" customFormat="1" ht="15" customHeight="1">
      <c r="A14" s="106" t="s">
        <v>152</v>
      </c>
      <c r="B14" s="25">
        <f>B13/B4*100</f>
        <v>27.68379304936252</v>
      </c>
      <c r="C14" s="25">
        <f>C13/C4*100</f>
        <v>23.734428218168247</v>
      </c>
      <c r="D14" s="25">
        <f>D13/D4*100</f>
        <v>31.332988446283842</v>
      </c>
      <c r="E14" s="25"/>
    </row>
    <row r="15" spans="1:5" ht="15" customHeight="1">
      <c r="A15" s="103" t="s">
        <v>153</v>
      </c>
      <c r="B15" s="23">
        <f>SUM(B16:B31)</f>
        <v>3653</v>
      </c>
      <c r="C15" s="23">
        <f>SUM(C16:C31)</f>
        <v>1645</v>
      </c>
      <c r="D15" s="23">
        <f>SUM(D16:D31)</f>
        <v>2008</v>
      </c>
      <c r="E15" s="23">
        <f>SUM(E16:E31)</f>
        <v>1575</v>
      </c>
    </row>
    <row r="16" spans="1:5" ht="15" customHeight="1">
      <c r="A16" s="106" t="s">
        <v>255</v>
      </c>
      <c r="B16" s="21">
        <f aca="true" t="shared" si="0" ref="B16:B31">SUM(C16:D16)</f>
        <v>498</v>
      </c>
      <c r="C16" s="21">
        <v>227</v>
      </c>
      <c r="D16" s="21">
        <v>271</v>
      </c>
      <c r="E16" s="21">
        <v>208</v>
      </c>
    </row>
    <row r="17" spans="1:5" ht="15" customHeight="1">
      <c r="A17" s="106" t="s">
        <v>256</v>
      </c>
      <c r="B17" s="21">
        <f t="shared" si="0"/>
        <v>321</v>
      </c>
      <c r="C17" s="21">
        <v>159</v>
      </c>
      <c r="D17" s="21">
        <v>162</v>
      </c>
      <c r="E17" s="21">
        <v>152</v>
      </c>
    </row>
    <row r="18" spans="1:5" ht="15" customHeight="1">
      <c r="A18" s="106" t="s">
        <v>257</v>
      </c>
      <c r="B18" s="21">
        <f t="shared" si="0"/>
        <v>432</v>
      </c>
      <c r="C18" s="21">
        <v>205</v>
      </c>
      <c r="D18" s="21">
        <v>227</v>
      </c>
      <c r="E18" s="21">
        <v>197</v>
      </c>
    </row>
    <row r="19" spans="1:5" ht="15" customHeight="1">
      <c r="A19" s="106" t="s">
        <v>258</v>
      </c>
      <c r="B19" s="21">
        <f t="shared" si="0"/>
        <v>192</v>
      </c>
      <c r="C19" s="21">
        <v>79</v>
      </c>
      <c r="D19" s="21">
        <v>113</v>
      </c>
      <c r="E19" s="21">
        <v>89</v>
      </c>
    </row>
    <row r="20" spans="1:5" ht="15" customHeight="1">
      <c r="A20" s="106" t="s">
        <v>259</v>
      </c>
      <c r="B20" s="21">
        <f t="shared" si="0"/>
        <v>483</v>
      </c>
      <c r="C20" s="21">
        <v>217</v>
      </c>
      <c r="D20" s="21">
        <v>266</v>
      </c>
      <c r="E20" s="21">
        <v>193</v>
      </c>
    </row>
    <row r="21" spans="1:5" ht="15" customHeight="1">
      <c r="A21" s="106" t="s">
        <v>260</v>
      </c>
      <c r="B21" s="21">
        <f t="shared" si="0"/>
        <v>122</v>
      </c>
      <c r="C21" s="21">
        <v>43</v>
      </c>
      <c r="D21" s="21">
        <v>79</v>
      </c>
      <c r="E21" s="21">
        <v>66</v>
      </c>
    </row>
    <row r="22" spans="1:5" ht="15" customHeight="1">
      <c r="A22" s="106" t="s">
        <v>154</v>
      </c>
      <c r="B22" s="21">
        <f t="shared" si="0"/>
        <v>294</v>
      </c>
      <c r="C22" s="21">
        <v>140</v>
      </c>
      <c r="D22" s="21">
        <v>154</v>
      </c>
      <c r="E22" s="21">
        <v>123</v>
      </c>
    </row>
    <row r="23" spans="1:5" ht="15" customHeight="1">
      <c r="A23" s="106" t="s">
        <v>155</v>
      </c>
      <c r="B23" s="21">
        <f t="shared" si="0"/>
        <v>278</v>
      </c>
      <c r="C23" s="21">
        <v>126</v>
      </c>
      <c r="D23" s="21">
        <v>152</v>
      </c>
      <c r="E23" s="21">
        <v>115</v>
      </c>
    </row>
    <row r="24" spans="1:5" ht="15" customHeight="1">
      <c r="A24" s="106" t="s">
        <v>261</v>
      </c>
      <c r="B24" s="21">
        <f t="shared" si="0"/>
        <v>38</v>
      </c>
      <c r="C24" s="21">
        <v>17</v>
      </c>
      <c r="D24" s="21">
        <v>21</v>
      </c>
      <c r="E24" s="21">
        <v>17</v>
      </c>
    </row>
    <row r="25" spans="1:5" ht="15" customHeight="1">
      <c r="A25" s="106" t="s">
        <v>262</v>
      </c>
      <c r="B25" s="21">
        <f t="shared" si="0"/>
        <v>252</v>
      </c>
      <c r="C25" s="21">
        <v>107</v>
      </c>
      <c r="D25" s="21">
        <v>145</v>
      </c>
      <c r="E25" s="21">
        <v>101</v>
      </c>
    </row>
    <row r="26" spans="1:5" ht="15" customHeight="1">
      <c r="A26" s="106" t="s">
        <v>263</v>
      </c>
      <c r="B26" s="21">
        <f t="shared" si="0"/>
        <v>141</v>
      </c>
      <c r="C26" s="21">
        <v>57</v>
      </c>
      <c r="D26" s="21">
        <v>84</v>
      </c>
      <c r="E26" s="21">
        <v>63</v>
      </c>
    </row>
    <row r="27" spans="1:5" ht="15" customHeight="1">
      <c r="A27" s="106" t="s">
        <v>264</v>
      </c>
      <c r="B27" s="21">
        <f t="shared" si="0"/>
        <v>157</v>
      </c>
      <c r="C27" s="21">
        <v>65</v>
      </c>
      <c r="D27" s="21">
        <v>92</v>
      </c>
      <c r="E27" s="21">
        <v>66</v>
      </c>
    </row>
    <row r="28" spans="1:5" ht="15" customHeight="1">
      <c r="A28" s="106" t="s">
        <v>156</v>
      </c>
      <c r="B28" s="21">
        <f t="shared" si="0"/>
        <v>145</v>
      </c>
      <c r="C28" s="21">
        <v>66</v>
      </c>
      <c r="D28" s="21">
        <v>79</v>
      </c>
      <c r="E28" s="21">
        <v>55</v>
      </c>
    </row>
    <row r="29" spans="1:5" ht="15" customHeight="1">
      <c r="A29" s="106" t="s">
        <v>157</v>
      </c>
      <c r="B29" s="21">
        <f t="shared" si="0"/>
        <v>87</v>
      </c>
      <c r="C29" s="21">
        <v>43</v>
      </c>
      <c r="D29" s="21">
        <v>44</v>
      </c>
      <c r="E29" s="21">
        <v>29</v>
      </c>
    </row>
    <row r="30" spans="1:5" ht="15" customHeight="1">
      <c r="A30" s="106" t="s">
        <v>265</v>
      </c>
      <c r="B30" s="21">
        <f t="shared" si="0"/>
        <v>86</v>
      </c>
      <c r="C30" s="21">
        <v>42</v>
      </c>
      <c r="D30" s="21">
        <v>44</v>
      </c>
      <c r="E30" s="21">
        <v>37</v>
      </c>
    </row>
    <row r="31" spans="1:5" ht="15" customHeight="1">
      <c r="A31" s="106" t="s">
        <v>266</v>
      </c>
      <c r="B31" s="21">
        <f t="shared" si="0"/>
        <v>127</v>
      </c>
      <c r="C31" s="21">
        <v>52</v>
      </c>
      <c r="D31" s="21">
        <v>75</v>
      </c>
      <c r="E31" s="21">
        <v>64</v>
      </c>
    </row>
    <row r="32" spans="1:5" ht="15" customHeight="1">
      <c r="A32" s="103" t="s">
        <v>158</v>
      </c>
      <c r="B32" s="23">
        <f>SUM(B33:B47)</f>
        <v>2330</v>
      </c>
      <c r="C32" s="23">
        <f>SUM(C33:C47)</f>
        <v>1132</v>
      </c>
      <c r="D32" s="23">
        <f>SUM(D33:D47)</f>
        <v>1198</v>
      </c>
      <c r="E32" s="23">
        <f>SUM(E33:E47)</f>
        <v>884</v>
      </c>
    </row>
    <row r="33" spans="1:5" ht="15" customHeight="1">
      <c r="A33" s="106" t="s">
        <v>267</v>
      </c>
      <c r="B33" s="21">
        <f aca="true" t="shared" si="1" ref="B33:B47">SUM(C33:D33)</f>
        <v>373</v>
      </c>
      <c r="C33" s="21">
        <v>191</v>
      </c>
      <c r="D33" s="21">
        <v>182</v>
      </c>
      <c r="E33" s="21">
        <v>134</v>
      </c>
    </row>
    <row r="34" spans="1:5" ht="15" customHeight="1">
      <c r="A34" s="106" t="s">
        <v>159</v>
      </c>
      <c r="B34" s="21">
        <f t="shared" si="1"/>
        <v>57</v>
      </c>
      <c r="C34" s="21">
        <v>27</v>
      </c>
      <c r="D34" s="21">
        <v>30</v>
      </c>
      <c r="E34" s="21">
        <v>30</v>
      </c>
    </row>
    <row r="35" spans="1:5" ht="15" customHeight="1">
      <c r="A35" s="106" t="s">
        <v>268</v>
      </c>
      <c r="B35" s="21">
        <f t="shared" si="1"/>
        <v>660</v>
      </c>
      <c r="C35" s="21">
        <v>314</v>
      </c>
      <c r="D35" s="21">
        <v>346</v>
      </c>
      <c r="E35" s="21">
        <v>264</v>
      </c>
    </row>
    <row r="36" spans="1:5" ht="15" customHeight="1">
      <c r="A36" s="106" t="s">
        <v>269</v>
      </c>
      <c r="B36" s="21">
        <f t="shared" si="1"/>
        <v>133</v>
      </c>
      <c r="C36" s="21">
        <v>55</v>
      </c>
      <c r="D36" s="21">
        <v>78</v>
      </c>
      <c r="E36" s="21">
        <v>47</v>
      </c>
    </row>
    <row r="37" spans="1:5" ht="15" customHeight="1">
      <c r="A37" s="106" t="s">
        <v>270</v>
      </c>
      <c r="B37" s="21">
        <f t="shared" si="1"/>
        <v>83</v>
      </c>
      <c r="C37" s="21">
        <v>44</v>
      </c>
      <c r="D37" s="21">
        <v>39</v>
      </c>
      <c r="E37" s="21">
        <v>32</v>
      </c>
    </row>
    <row r="38" spans="1:5" ht="15" customHeight="1">
      <c r="A38" s="106" t="s">
        <v>160</v>
      </c>
      <c r="B38" s="21">
        <f t="shared" si="1"/>
        <v>146</v>
      </c>
      <c r="C38" s="21">
        <v>75</v>
      </c>
      <c r="D38" s="21">
        <v>71</v>
      </c>
      <c r="E38" s="21">
        <v>44</v>
      </c>
    </row>
    <row r="39" spans="1:5" ht="15" customHeight="1">
      <c r="A39" s="106" t="s">
        <v>161</v>
      </c>
      <c r="B39" s="21">
        <f t="shared" si="1"/>
        <v>76</v>
      </c>
      <c r="C39" s="21">
        <v>36</v>
      </c>
      <c r="D39" s="21">
        <v>40</v>
      </c>
      <c r="E39" s="21">
        <v>28</v>
      </c>
    </row>
    <row r="40" spans="1:5" ht="15" customHeight="1">
      <c r="A40" s="106" t="s">
        <v>162</v>
      </c>
      <c r="B40" s="21">
        <f t="shared" si="1"/>
        <v>150</v>
      </c>
      <c r="C40" s="21">
        <v>75</v>
      </c>
      <c r="D40" s="21">
        <v>75</v>
      </c>
      <c r="E40" s="21">
        <v>59</v>
      </c>
    </row>
    <row r="41" spans="1:5" ht="15" customHeight="1">
      <c r="A41" s="106" t="s">
        <v>271</v>
      </c>
      <c r="B41" s="21">
        <f t="shared" si="1"/>
        <v>141</v>
      </c>
      <c r="C41" s="21">
        <v>69</v>
      </c>
      <c r="D41" s="21">
        <v>72</v>
      </c>
      <c r="E41" s="21">
        <v>49</v>
      </c>
    </row>
    <row r="42" spans="1:5" ht="15" customHeight="1">
      <c r="A42" s="106" t="s">
        <v>272</v>
      </c>
      <c r="B42" s="21">
        <f t="shared" si="1"/>
        <v>98</v>
      </c>
      <c r="C42" s="21">
        <v>47</v>
      </c>
      <c r="D42" s="21">
        <v>51</v>
      </c>
      <c r="E42" s="21">
        <v>31</v>
      </c>
    </row>
    <row r="43" spans="1:5" ht="15" customHeight="1">
      <c r="A43" s="106" t="s">
        <v>273</v>
      </c>
      <c r="B43" s="21">
        <f t="shared" si="1"/>
        <v>103</v>
      </c>
      <c r="C43" s="21">
        <v>50</v>
      </c>
      <c r="D43" s="21">
        <v>53</v>
      </c>
      <c r="E43" s="21">
        <v>38</v>
      </c>
    </row>
    <row r="44" spans="1:5" ht="15" customHeight="1">
      <c r="A44" s="106" t="s">
        <v>274</v>
      </c>
      <c r="B44" s="21">
        <f t="shared" si="1"/>
        <v>113</v>
      </c>
      <c r="C44" s="21">
        <v>60</v>
      </c>
      <c r="D44" s="21">
        <v>53</v>
      </c>
      <c r="E44" s="21">
        <v>39</v>
      </c>
    </row>
    <row r="45" spans="1:5" ht="15" customHeight="1">
      <c r="A45" s="106" t="s">
        <v>163</v>
      </c>
      <c r="B45" s="21">
        <f t="shared" si="1"/>
        <v>40</v>
      </c>
      <c r="C45" s="21">
        <v>21</v>
      </c>
      <c r="D45" s="21">
        <v>19</v>
      </c>
      <c r="E45" s="21">
        <v>13</v>
      </c>
    </row>
    <row r="46" spans="1:5" ht="15" customHeight="1">
      <c r="A46" s="106" t="s">
        <v>164</v>
      </c>
      <c r="B46" s="21">
        <f t="shared" si="1"/>
        <v>92</v>
      </c>
      <c r="C46" s="21">
        <v>40</v>
      </c>
      <c r="D46" s="21">
        <v>52</v>
      </c>
      <c r="E46" s="21">
        <v>58</v>
      </c>
    </row>
    <row r="47" spans="1:5" ht="15" customHeight="1">
      <c r="A47" s="106" t="s">
        <v>275</v>
      </c>
      <c r="B47" s="21">
        <f t="shared" si="1"/>
        <v>65</v>
      </c>
      <c r="C47" s="21">
        <v>28</v>
      </c>
      <c r="D47" s="21">
        <v>37</v>
      </c>
      <c r="E47" s="21">
        <v>18</v>
      </c>
    </row>
    <row r="48" spans="1:5" ht="15" customHeight="1">
      <c r="A48" s="103" t="s">
        <v>165</v>
      </c>
      <c r="B48" s="23">
        <f>SUM(B49:B58)</f>
        <v>1089</v>
      </c>
      <c r="C48" s="23">
        <f>SUM(C49:C58)</f>
        <v>522</v>
      </c>
      <c r="D48" s="23">
        <f>SUM(D49:D58)</f>
        <v>567</v>
      </c>
      <c r="E48" s="23">
        <f>SUM(E49:E58)</f>
        <v>420</v>
      </c>
    </row>
    <row r="49" spans="1:5" ht="15" customHeight="1">
      <c r="A49" s="106" t="s">
        <v>276</v>
      </c>
      <c r="B49" s="21">
        <f aca="true" t="shared" si="2" ref="B49:B58">SUM(C49:D49)</f>
        <v>138</v>
      </c>
      <c r="C49" s="21">
        <v>72</v>
      </c>
      <c r="D49" s="21">
        <v>66</v>
      </c>
      <c r="E49" s="21">
        <v>58</v>
      </c>
    </row>
    <row r="50" spans="1:5" ht="15" customHeight="1">
      <c r="A50" s="106" t="s">
        <v>277</v>
      </c>
      <c r="B50" s="21">
        <f t="shared" si="2"/>
        <v>135</v>
      </c>
      <c r="C50" s="21">
        <v>65</v>
      </c>
      <c r="D50" s="21">
        <v>70</v>
      </c>
      <c r="E50" s="21">
        <v>51</v>
      </c>
    </row>
    <row r="51" spans="1:5" ht="15" customHeight="1">
      <c r="A51" s="106" t="s">
        <v>278</v>
      </c>
      <c r="B51" s="21">
        <f t="shared" si="2"/>
        <v>53</v>
      </c>
      <c r="C51" s="21">
        <v>27</v>
      </c>
      <c r="D51" s="21">
        <v>26</v>
      </c>
      <c r="E51" s="21">
        <v>18</v>
      </c>
    </row>
    <row r="52" spans="1:5" ht="15" customHeight="1">
      <c r="A52" s="106" t="s">
        <v>279</v>
      </c>
      <c r="B52" s="21">
        <f t="shared" si="2"/>
        <v>73</v>
      </c>
      <c r="C52" s="21">
        <v>35</v>
      </c>
      <c r="D52" s="21">
        <v>38</v>
      </c>
      <c r="E52" s="21">
        <v>22</v>
      </c>
    </row>
    <row r="53" spans="1:5" ht="15" customHeight="1">
      <c r="A53" s="106" t="s">
        <v>280</v>
      </c>
      <c r="B53" s="21">
        <f t="shared" si="2"/>
        <v>98</v>
      </c>
      <c r="C53" s="21">
        <v>45</v>
      </c>
      <c r="D53" s="21">
        <v>53</v>
      </c>
      <c r="E53" s="21">
        <v>31</v>
      </c>
    </row>
    <row r="54" spans="1:6" ht="15" customHeight="1">
      <c r="A54" s="106" t="s">
        <v>166</v>
      </c>
      <c r="B54" s="21">
        <f t="shared" si="2"/>
        <v>114</v>
      </c>
      <c r="C54" s="21">
        <v>48</v>
      </c>
      <c r="D54" s="21">
        <v>66</v>
      </c>
      <c r="E54" s="21">
        <v>52</v>
      </c>
      <c r="F54" s="156"/>
    </row>
    <row r="55" spans="1:6" ht="15" customHeight="1">
      <c r="A55" s="106" t="s">
        <v>281</v>
      </c>
      <c r="B55" s="21">
        <f t="shared" si="2"/>
        <v>154</v>
      </c>
      <c r="C55" s="21">
        <v>74</v>
      </c>
      <c r="D55" s="21">
        <v>80</v>
      </c>
      <c r="E55" s="21">
        <v>61</v>
      </c>
      <c r="F55" s="156"/>
    </row>
    <row r="56" spans="1:6" ht="15" customHeight="1">
      <c r="A56" s="106" t="s">
        <v>282</v>
      </c>
      <c r="B56" s="21">
        <f t="shared" si="2"/>
        <v>26</v>
      </c>
      <c r="C56" s="21">
        <v>10</v>
      </c>
      <c r="D56" s="21">
        <v>16</v>
      </c>
      <c r="E56" s="21">
        <v>11</v>
      </c>
      <c r="F56" s="156"/>
    </row>
    <row r="57" spans="1:6" ht="15" customHeight="1">
      <c r="A57" s="106" t="s">
        <v>283</v>
      </c>
      <c r="B57" s="21">
        <f t="shared" si="2"/>
        <v>175</v>
      </c>
      <c r="C57" s="21">
        <v>89</v>
      </c>
      <c r="D57" s="21">
        <v>86</v>
      </c>
      <c r="E57" s="21">
        <v>60</v>
      </c>
      <c r="F57" s="156"/>
    </row>
    <row r="58" spans="1:6" ht="15" customHeight="1">
      <c r="A58" s="106" t="s">
        <v>284</v>
      </c>
      <c r="B58" s="21">
        <f t="shared" si="2"/>
        <v>123</v>
      </c>
      <c r="C58" s="21">
        <v>57</v>
      </c>
      <c r="D58" s="21">
        <v>66</v>
      </c>
      <c r="E58" s="21">
        <v>56</v>
      </c>
      <c r="F58" s="156"/>
    </row>
    <row r="59" spans="1:6" ht="15" customHeight="1">
      <c r="A59" s="103" t="s">
        <v>167</v>
      </c>
      <c r="B59" s="23">
        <f>SUM(B60:B77)</f>
        <v>3122</v>
      </c>
      <c r="C59" s="23">
        <f>SUM(C60:C77)</f>
        <v>1512</v>
      </c>
      <c r="D59" s="23">
        <f>SUM(D60:D77)</f>
        <v>1610</v>
      </c>
      <c r="E59" s="23">
        <f>SUM(E60:E77)</f>
        <v>1176</v>
      </c>
      <c r="F59" s="156"/>
    </row>
    <row r="60" spans="1:6" ht="15" customHeight="1">
      <c r="A60" s="106" t="s">
        <v>285</v>
      </c>
      <c r="B60" s="21">
        <f aca="true" t="shared" si="3" ref="B60:B77">SUM(C60:D60)</f>
        <v>134</v>
      </c>
      <c r="C60" s="21">
        <v>65</v>
      </c>
      <c r="D60" s="21">
        <v>69</v>
      </c>
      <c r="E60" s="21">
        <v>50</v>
      </c>
      <c r="F60" s="156"/>
    </row>
    <row r="61" spans="1:6" ht="15" customHeight="1">
      <c r="A61" s="106" t="s">
        <v>286</v>
      </c>
      <c r="B61" s="21">
        <f t="shared" si="3"/>
        <v>145</v>
      </c>
      <c r="C61" s="21">
        <v>77</v>
      </c>
      <c r="D61" s="21">
        <v>68</v>
      </c>
      <c r="E61" s="21">
        <v>61</v>
      </c>
      <c r="F61" s="156"/>
    </row>
    <row r="62" spans="1:6" ht="15" customHeight="1">
      <c r="A62" s="106" t="s">
        <v>287</v>
      </c>
      <c r="B62" s="21">
        <f t="shared" si="3"/>
        <v>218</v>
      </c>
      <c r="C62" s="21">
        <v>101</v>
      </c>
      <c r="D62" s="21">
        <v>117</v>
      </c>
      <c r="E62" s="21">
        <v>75</v>
      </c>
      <c r="F62" s="156"/>
    </row>
    <row r="63" spans="1:6" ht="15" customHeight="1">
      <c r="A63" s="106" t="s">
        <v>288</v>
      </c>
      <c r="B63" s="21">
        <f t="shared" si="3"/>
        <v>65</v>
      </c>
      <c r="C63" s="21">
        <v>35</v>
      </c>
      <c r="D63" s="21">
        <v>30</v>
      </c>
      <c r="E63" s="21">
        <v>21</v>
      </c>
      <c r="F63" s="156"/>
    </row>
    <row r="64" spans="1:6" ht="15" customHeight="1">
      <c r="A64" s="106" t="s">
        <v>289</v>
      </c>
      <c r="B64" s="21">
        <f t="shared" si="3"/>
        <v>121</v>
      </c>
      <c r="C64" s="21">
        <v>58</v>
      </c>
      <c r="D64" s="21">
        <v>63</v>
      </c>
      <c r="E64" s="21">
        <v>46</v>
      </c>
      <c r="F64" s="156"/>
    </row>
    <row r="65" spans="1:6" ht="15" customHeight="1">
      <c r="A65" s="106" t="s">
        <v>290</v>
      </c>
      <c r="B65" s="21">
        <f t="shared" si="3"/>
        <v>159</v>
      </c>
      <c r="C65" s="21">
        <v>77</v>
      </c>
      <c r="D65" s="21">
        <v>82</v>
      </c>
      <c r="E65" s="21">
        <v>67</v>
      </c>
      <c r="F65" s="156"/>
    </row>
    <row r="66" spans="1:6" ht="15" customHeight="1">
      <c r="A66" s="106" t="s">
        <v>291</v>
      </c>
      <c r="B66" s="21">
        <f t="shared" si="3"/>
        <v>718</v>
      </c>
      <c r="C66" s="21">
        <v>341</v>
      </c>
      <c r="D66" s="21">
        <v>377</v>
      </c>
      <c r="E66" s="21">
        <v>271</v>
      </c>
      <c r="F66" s="156"/>
    </row>
    <row r="67" spans="1:6" ht="15" customHeight="1">
      <c r="A67" s="106" t="s">
        <v>292</v>
      </c>
      <c r="B67" s="21">
        <f t="shared" si="3"/>
        <v>142</v>
      </c>
      <c r="C67" s="21">
        <v>70</v>
      </c>
      <c r="D67" s="21">
        <v>72</v>
      </c>
      <c r="E67" s="21">
        <v>53</v>
      </c>
      <c r="F67" s="156"/>
    </row>
    <row r="68" spans="1:6" ht="15" customHeight="1">
      <c r="A68" s="106" t="s">
        <v>293</v>
      </c>
      <c r="B68" s="21">
        <f t="shared" si="3"/>
        <v>50</v>
      </c>
      <c r="C68" s="21">
        <v>22</v>
      </c>
      <c r="D68" s="21">
        <v>28</v>
      </c>
      <c r="E68" s="21">
        <v>16</v>
      </c>
      <c r="F68" s="156"/>
    </row>
    <row r="69" spans="1:6" ht="15" customHeight="1">
      <c r="A69" s="106" t="s">
        <v>294</v>
      </c>
      <c r="B69" s="21">
        <f t="shared" si="3"/>
        <v>33</v>
      </c>
      <c r="C69" s="21">
        <v>15</v>
      </c>
      <c r="D69" s="21">
        <v>18</v>
      </c>
      <c r="E69" s="21">
        <v>13</v>
      </c>
      <c r="F69" s="156"/>
    </row>
    <row r="70" spans="1:6" ht="15" customHeight="1">
      <c r="A70" s="106" t="s">
        <v>295</v>
      </c>
      <c r="B70" s="21">
        <f t="shared" si="3"/>
        <v>75</v>
      </c>
      <c r="C70" s="21">
        <v>34</v>
      </c>
      <c r="D70" s="21">
        <v>41</v>
      </c>
      <c r="E70" s="21">
        <v>24</v>
      </c>
      <c r="F70" s="156"/>
    </row>
    <row r="71" spans="1:6" ht="15" customHeight="1">
      <c r="A71" s="106" t="s">
        <v>296</v>
      </c>
      <c r="B71" s="21">
        <f t="shared" si="3"/>
        <v>49</v>
      </c>
      <c r="C71" s="21">
        <v>23</v>
      </c>
      <c r="D71" s="21">
        <v>26</v>
      </c>
      <c r="E71" s="21">
        <v>16</v>
      </c>
      <c r="F71" s="156"/>
    </row>
    <row r="72" spans="1:6" ht="15" customHeight="1">
      <c r="A72" s="106" t="s">
        <v>297</v>
      </c>
      <c r="B72" s="21">
        <f t="shared" si="3"/>
        <v>23</v>
      </c>
      <c r="C72" s="21">
        <v>9</v>
      </c>
      <c r="D72" s="21">
        <v>14</v>
      </c>
      <c r="E72" s="21">
        <v>9</v>
      </c>
      <c r="F72" s="156"/>
    </row>
    <row r="73" spans="1:6" ht="15" customHeight="1">
      <c r="A73" s="106" t="s">
        <v>298</v>
      </c>
      <c r="B73" s="21">
        <f t="shared" si="3"/>
        <v>86</v>
      </c>
      <c r="C73" s="21">
        <v>42</v>
      </c>
      <c r="D73" s="21">
        <v>44</v>
      </c>
      <c r="E73" s="21">
        <v>24</v>
      </c>
      <c r="F73" s="156"/>
    </row>
    <row r="74" spans="1:6" ht="15" customHeight="1">
      <c r="A74" s="106" t="s">
        <v>299</v>
      </c>
      <c r="B74" s="21">
        <f t="shared" si="3"/>
        <v>36</v>
      </c>
      <c r="C74" s="21">
        <v>18</v>
      </c>
      <c r="D74" s="21">
        <v>18</v>
      </c>
      <c r="E74" s="21">
        <v>13</v>
      </c>
      <c r="F74" s="156"/>
    </row>
    <row r="75" spans="1:6" ht="15" customHeight="1">
      <c r="A75" s="106" t="s">
        <v>300</v>
      </c>
      <c r="B75" s="21">
        <f t="shared" si="3"/>
        <v>112</v>
      </c>
      <c r="C75" s="21">
        <v>52</v>
      </c>
      <c r="D75" s="21">
        <v>60</v>
      </c>
      <c r="E75" s="21">
        <v>38</v>
      </c>
      <c r="F75" s="156"/>
    </row>
    <row r="76" spans="1:6" ht="15" customHeight="1">
      <c r="A76" s="106" t="s">
        <v>301</v>
      </c>
      <c r="B76" s="21">
        <f t="shared" si="3"/>
        <v>939</v>
      </c>
      <c r="C76" s="21">
        <v>462</v>
      </c>
      <c r="D76" s="21">
        <v>477</v>
      </c>
      <c r="E76" s="21">
        <v>366</v>
      </c>
      <c r="F76" s="156"/>
    </row>
    <row r="77" spans="1:6" ht="15" customHeight="1">
      <c r="A77" s="106" t="s">
        <v>302</v>
      </c>
      <c r="B77" s="21">
        <f t="shared" si="3"/>
        <v>17</v>
      </c>
      <c r="C77" s="21">
        <v>11</v>
      </c>
      <c r="D77" s="21">
        <v>6</v>
      </c>
      <c r="E77" s="21">
        <v>13</v>
      </c>
      <c r="F77" s="156"/>
    </row>
    <row r="78" spans="1:6" ht="15" customHeight="1">
      <c r="A78" s="103" t="s">
        <v>168</v>
      </c>
      <c r="B78" s="23">
        <f>SUM(B79:B89)</f>
        <v>2993</v>
      </c>
      <c r="C78" s="23">
        <f>SUM(C79:C89)</f>
        <v>1468</v>
      </c>
      <c r="D78" s="23">
        <f>SUM(D79:D89)</f>
        <v>1525</v>
      </c>
      <c r="E78" s="23">
        <f>SUM(E79:E89)</f>
        <v>1094</v>
      </c>
      <c r="F78" s="156"/>
    </row>
    <row r="79" spans="1:6" ht="15" customHeight="1">
      <c r="A79" s="106" t="s">
        <v>303</v>
      </c>
      <c r="B79" s="21">
        <f aca="true" t="shared" si="4" ref="B79:B89">SUM(C79:D79)</f>
        <v>78</v>
      </c>
      <c r="C79" s="21">
        <v>41</v>
      </c>
      <c r="D79" s="21">
        <v>37</v>
      </c>
      <c r="E79" s="21">
        <v>27</v>
      </c>
      <c r="F79" s="156"/>
    </row>
    <row r="80" spans="1:6" ht="15" customHeight="1">
      <c r="A80" s="106" t="s">
        <v>304</v>
      </c>
      <c r="B80" s="21">
        <f t="shared" si="4"/>
        <v>162</v>
      </c>
      <c r="C80" s="21">
        <v>80</v>
      </c>
      <c r="D80" s="21">
        <v>82</v>
      </c>
      <c r="E80" s="21">
        <v>57</v>
      </c>
      <c r="F80" s="156"/>
    </row>
    <row r="81" spans="1:6" ht="15" customHeight="1">
      <c r="A81" s="106" t="s">
        <v>305</v>
      </c>
      <c r="B81" s="21">
        <f t="shared" si="4"/>
        <v>62</v>
      </c>
      <c r="C81" s="21">
        <v>31</v>
      </c>
      <c r="D81" s="21">
        <v>31</v>
      </c>
      <c r="E81" s="21">
        <v>23</v>
      </c>
      <c r="F81" s="156"/>
    </row>
    <row r="82" spans="1:6" ht="15" customHeight="1">
      <c r="A82" s="106" t="s">
        <v>306</v>
      </c>
      <c r="B82" s="21">
        <f t="shared" si="4"/>
        <v>107</v>
      </c>
      <c r="C82" s="21">
        <v>49</v>
      </c>
      <c r="D82" s="21">
        <v>58</v>
      </c>
      <c r="E82" s="21">
        <v>34</v>
      </c>
      <c r="F82" s="156"/>
    </row>
    <row r="83" spans="1:6" ht="15" customHeight="1">
      <c r="A83" s="106" t="s">
        <v>307</v>
      </c>
      <c r="B83" s="21">
        <f t="shared" si="4"/>
        <v>137</v>
      </c>
      <c r="C83" s="21">
        <v>64</v>
      </c>
      <c r="D83" s="21">
        <v>73</v>
      </c>
      <c r="E83" s="21">
        <v>41</v>
      </c>
      <c r="F83" s="156"/>
    </row>
    <row r="84" spans="1:6" ht="15" customHeight="1">
      <c r="A84" s="106" t="s">
        <v>308</v>
      </c>
      <c r="B84" s="21">
        <f t="shared" si="4"/>
        <v>134</v>
      </c>
      <c r="C84" s="21">
        <v>68</v>
      </c>
      <c r="D84" s="21">
        <v>66</v>
      </c>
      <c r="E84" s="21">
        <v>48</v>
      </c>
      <c r="F84" s="156"/>
    </row>
    <row r="85" spans="1:6" ht="15" customHeight="1">
      <c r="A85" s="106" t="s">
        <v>309</v>
      </c>
      <c r="B85" s="21">
        <f t="shared" si="4"/>
        <v>86</v>
      </c>
      <c r="C85" s="21">
        <v>46</v>
      </c>
      <c r="D85" s="21">
        <v>40</v>
      </c>
      <c r="E85" s="21">
        <v>32</v>
      </c>
      <c r="F85" s="156"/>
    </row>
    <row r="86" spans="1:6" ht="15" customHeight="1">
      <c r="A86" s="106" t="s">
        <v>310</v>
      </c>
      <c r="B86" s="21">
        <f t="shared" si="4"/>
        <v>480</v>
      </c>
      <c r="C86" s="21">
        <v>228</v>
      </c>
      <c r="D86" s="21">
        <v>252</v>
      </c>
      <c r="E86" s="21">
        <v>193</v>
      </c>
      <c r="F86" s="156"/>
    </row>
    <row r="87" spans="1:6" ht="15" customHeight="1">
      <c r="A87" s="106" t="s">
        <v>311</v>
      </c>
      <c r="B87" s="21">
        <f t="shared" si="4"/>
        <v>1259</v>
      </c>
      <c r="C87" s="21">
        <v>627</v>
      </c>
      <c r="D87" s="21">
        <v>632</v>
      </c>
      <c r="E87" s="21">
        <v>434</v>
      </c>
      <c r="F87" s="156"/>
    </row>
    <row r="88" spans="1:6" ht="15" customHeight="1">
      <c r="A88" s="106" t="s">
        <v>312</v>
      </c>
      <c r="B88" s="21">
        <f t="shared" si="4"/>
        <v>117</v>
      </c>
      <c r="C88" s="21">
        <v>57</v>
      </c>
      <c r="D88" s="21">
        <v>60</v>
      </c>
      <c r="E88" s="21">
        <v>47</v>
      </c>
      <c r="F88" s="156"/>
    </row>
    <row r="89" spans="1:6" ht="15" customHeight="1">
      <c r="A89" s="118" t="s">
        <v>313</v>
      </c>
      <c r="B89" s="102">
        <f t="shared" si="4"/>
        <v>371</v>
      </c>
      <c r="C89" s="102">
        <v>177</v>
      </c>
      <c r="D89" s="102">
        <v>194</v>
      </c>
      <c r="E89" s="102">
        <v>158</v>
      </c>
      <c r="F89" s="156"/>
    </row>
    <row r="90" spans="1:6" ht="15" customHeight="1">
      <c r="A90" s="103" t="s">
        <v>169</v>
      </c>
      <c r="B90" s="21">
        <f>SUM(B91:B110)</f>
        <v>2128</v>
      </c>
      <c r="C90" s="21">
        <f>SUM(C91:C110)</f>
        <v>1024</v>
      </c>
      <c r="D90" s="21">
        <f>SUM(D91:D110)</f>
        <v>1104</v>
      </c>
      <c r="E90" s="21">
        <f>SUM(E91:E110)</f>
        <v>764</v>
      </c>
      <c r="F90" s="156"/>
    </row>
    <row r="91" spans="1:6" ht="15" customHeight="1">
      <c r="A91" s="106" t="s">
        <v>314</v>
      </c>
      <c r="B91" s="21">
        <f aca="true" t="shared" si="5" ref="B91:B103">SUM(C91:D91)</f>
        <v>250</v>
      </c>
      <c r="C91" s="21">
        <v>125</v>
      </c>
      <c r="D91" s="21">
        <v>125</v>
      </c>
      <c r="E91" s="21">
        <v>101</v>
      </c>
      <c r="F91" s="156"/>
    </row>
    <row r="92" spans="1:6" ht="15" customHeight="1">
      <c r="A92" s="106" t="s">
        <v>315</v>
      </c>
      <c r="B92" s="21">
        <f t="shared" si="5"/>
        <v>115</v>
      </c>
      <c r="C92" s="21">
        <v>55</v>
      </c>
      <c r="D92" s="21">
        <v>60</v>
      </c>
      <c r="E92" s="21">
        <v>45</v>
      </c>
      <c r="F92" s="156"/>
    </row>
    <row r="93" spans="1:6" ht="15" customHeight="1">
      <c r="A93" s="106" t="s">
        <v>316</v>
      </c>
      <c r="B93" s="21">
        <f t="shared" si="5"/>
        <v>133</v>
      </c>
      <c r="C93" s="21">
        <v>66</v>
      </c>
      <c r="D93" s="21">
        <v>67</v>
      </c>
      <c r="E93" s="21">
        <v>40</v>
      </c>
      <c r="F93" s="156"/>
    </row>
    <row r="94" spans="1:6" ht="15" customHeight="1">
      <c r="A94" s="106" t="s">
        <v>317</v>
      </c>
      <c r="B94" s="21">
        <f t="shared" si="5"/>
        <v>50</v>
      </c>
      <c r="C94" s="21">
        <v>29</v>
      </c>
      <c r="D94" s="21">
        <v>21</v>
      </c>
      <c r="E94" s="21">
        <v>17</v>
      </c>
      <c r="F94" s="156"/>
    </row>
    <row r="95" spans="1:6" ht="15" customHeight="1">
      <c r="A95" s="106" t="s">
        <v>318</v>
      </c>
      <c r="B95" s="21">
        <f t="shared" si="5"/>
        <v>69</v>
      </c>
      <c r="C95" s="21">
        <v>34</v>
      </c>
      <c r="D95" s="21">
        <v>35</v>
      </c>
      <c r="E95" s="21">
        <v>26</v>
      </c>
      <c r="F95" s="156"/>
    </row>
    <row r="96" spans="1:6" ht="15" customHeight="1">
      <c r="A96" s="106" t="s">
        <v>319</v>
      </c>
      <c r="B96" s="21">
        <f t="shared" si="5"/>
        <v>104</v>
      </c>
      <c r="C96" s="21">
        <v>44</v>
      </c>
      <c r="D96" s="21">
        <v>60</v>
      </c>
      <c r="E96" s="21">
        <v>33</v>
      </c>
      <c r="F96" s="156"/>
    </row>
    <row r="97" spans="1:6" ht="15" customHeight="1">
      <c r="A97" s="106" t="s">
        <v>320</v>
      </c>
      <c r="B97" s="21">
        <f t="shared" si="5"/>
        <v>46</v>
      </c>
      <c r="C97" s="21">
        <v>22</v>
      </c>
      <c r="D97" s="21">
        <v>24</v>
      </c>
      <c r="E97" s="21">
        <v>17</v>
      </c>
      <c r="F97" s="156"/>
    </row>
    <row r="98" spans="1:6" ht="15" customHeight="1">
      <c r="A98" s="106" t="s">
        <v>321</v>
      </c>
      <c r="B98" s="21">
        <f t="shared" si="5"/>
        <v>86</v>
      </c>
      <c r="C98" s="21">
        <v>37</v>
      </c>
      <c r="D98" s="21">
        <v>49</v>
      </c>
      <c r="E98" s="21">
        <v>26</v>
      </c>
      <c r="F98" s="156"/>
    </row>
    <row r="99" spans="1:6" ht="15" customHeight="1">
      <c r="A99" s="106" t="s">
        <v>170</v>
      </c>
      <c r="B99" s="21">
        <f t="shared" si="5"/>
        <v>162</v>
      </c>
      <c r="C99" s="21">
        <v>74</v>
      </c>
      <c r="D99" s="21">
        <v>88</v>
      </c>
      <c r="E99" s="21">
        <v>59</v>
      </c>
      <c r="F99" s="156"/>
    </row>
    <row r="100" spans="1:6" ht="15" customHeight="1">
      <c r="A100" s="106" t="s">
        <v>322</v>
      </c>
      <c r="B100" s="21">
        <f t="shared" si="5"/>
        <v>160</v>
      </c>
      <c r="C100" s="21">
        <v>74</v>
      </c>
      <c r="D100" s="21">
        <v>86</v>
      </c>
      <c r="E100" s="21">
        <v>48</v>
      </c>
      <c r="F100" s="156"/>
    </row>
    <row r="101" spans="1:6" ht="15" customHeight="1">
      <c r="A101" s="106" t="s">
        <v>323</v>
      </c>
      <c r="B101" s="26">
        <f t="shared" si="5"/>
        <v>227</v>
      </c>
      <c r="C101" s="21">
        <v>118</v>
      </c>
      <c r="D101" s="21">
        <v>109</v>
      </c>
      <c r="E101" s="21">
        <v>82</v>
      </c>
      <c r="F101" s="156"/>
    </row>
    <row r="102" spans="1:6" ht="15" customHeight="1">
      <c r="A102" s="106" t="s">
        <v>324</v>
      </c>
      <c r="B102" s="21">
        <f t="shared" si="5"/>
        <v>141</v>
      </c>
      <c r="C102" s="21">
        <v>67</v>
      </c>
      <c r="D102" s="21">
        <v>74</v>
      </c>
      <c r="E102" s="21">
        <v>46</v>
      </c>
      <c r="F102" s="156"/>
    </row>
    <row r="103" spans="1:6" ht="15" customHeight="1">
      <c r="A103" s="106" t="s">
        <v>325</v>
      </c>
      <c r="B103" s="21">
        <f t="shared" si="5"/>
        <v>167</v>
      </c>
      <c r="C103" s="21">
        <v>78</v>
      </c>
      <c r="D103" s="21">
        <v>89</v>
      </c>
      <c r="E103" s="21">
        <v>59</v>
      </c>
      <c r="F103" s="156"/>
    </row>
    <row r="104" spans="1:5" ht="15" customHeight="1">
      <c r="A104" s="106" t="s">
        <v>171</v>
      </c>
      <c r="B104" s="21">
        <f aca="true" t="shared" si="6" ref="B104:B110">SUM(C104:D104)</f>
        <v>21</v>
      </c>
      <c r="C104" s="21">
        <v>11</v>
      </c>
      <c r="D104" s="21">
        <v>10</v>
      </c>
      <c r="E104" s="21">
        <v>11</v>
      </c>
    </row>
    <row r="105" spans="1:5" ht="15" customHeight="1">
      <c r="A105" s="106" t="s">
        <v>326</v>
      </c>
      <c r="B105" s="21">
        <f t="shared" si="6"/>
        <v>5</v>
      </c>
      <c r="C105" s="21">
        <v>3</v>
      </c>
      <c r="D105" s="21">
        <v>2</v>
      </c>
      <c r="E105" s="21">
        <v>3</v>
      </c>
    </row>
    <row r="106" spans="1:5" ht="15" customHeight="1">
      <c r="A106" s="106" t="s">
        <v>327</v>
      </c>
      <c r="B106" s="21">
        <f t="shared" si="6"/>
        <v>66</v>
      </c>
      <c r="C106" s="21">
        <v>31</v>
      </c>
      <c r="D106" s="21">
        <v>35</v>
      </c>
      <c r="E106" s="21">
        <v>29</v>
      </c>
    </row>
    <row r="107" spans="1:5" ht="15" customHeight="1">
      <c r="A107" s="106" t="s">
        <v>328</v>
      </c>
      <c r="B107" s="21">
        <f t="shared" si="6"/>
        <v>144</v>
      </c>
      <c r="C107" s="21">
        <v>71</v>
      </c>
      <c r="D107" s="21">
        <v>73</v>
      </c>
      <c r="E107" s="21">
        <v>51</v>
      </c>
    </row>
    <row r="108" spans="1:5" ht="15" customHeight="1">
      <c r="A108" s="106" t="s">
        <v>329</v>
      </c>
      <c r="B108" s="21">
        <f t="shared" si="6"/>
        <v>122</v>
      </c>
      <c r="C108" s="21">
        <v>60</v>
      </c>
      <c r="D108" s="21">
        <v>62</v>
      </c>
      <c r="E108" s="21">
        <v>45</v>
      </c>
    </row>
    <row r="109" spans="1:5" ht="15" customHeight="1">
      <c r="A109" s="106" t="s">
        <v>172</v>
      </c>
      <c r="B109" s="21">
        <f t="shared" si="6"/>
        <v>29</v>
      </c>
      <c r="C109" s="21">
        <v>11</v>
      </c>
      <c r="D109" s="21">
        <v>18</v>
      </c>
      <c r="E109" s="21">
        <v>15</v>
      </c>
    </row>
    <row r="110" spans="1:5" ht="15" customHeight="1">
      <c r="A110" s="106" t="s">
        <v>173</v>
      </c>
      <c r="B110" s="21">
        <f t="shared" si="6"/>
        <v>31</v>
      </c>
      <c r="C110" s="21">
        <v>14</v>
      </c>
      <c r="D110" s="21">
        <v>17</v>
      </c>
      <c r="E110" s="21">
        <v>11</v>
      </c>
    </row>
    <row r="111" spans="1:5" ht="15" customHeight="1">
      <c r="A111" s="103" t="s">
        <v>174</v>
      </c>
      <c r="B111" s="23">
        <f>SUM(B112:B118)</f>
        <v>482</v>
      </c>
      <c r="C111" s="23">
        <f>SUM(C112:C118)</f>
        <v>233</v>
      </c>
      <c r="D111" s="23">
        <f>SUM(D112:D118)</f>
        <v>249</v>
      </c>
      <c r="E111" s="23">
        <f>SUM(E112:E118)</f>
        <v>180</v>
      </c>
    </row>
    <row r="112" spans="1:5" ht="15" customHeight="1">
      <c r="A112" s="106" t="s">
        <v>175</v>
      </c>
      <c r="B112" s="21">
        <f aca="true" t="shared" si="7" ref="B112:B118">SUM(C112:D112)</f>
        <v>18</v>
      </c>
      <c r="C112" s="21">
        <v>9</v>
      </c>
      <c r="D112" s="21">
        <v>9</v>
      </c>
      <c r="E112" s="21">
        <v>10</v>
      </c>
    </row>
    <row r="113" spans="1:5" ht="15" customHeight="1">
      <c r="A113" s="106" t="s">
        <v>176</v>
      </c>
      <c r="B113" s="21">
        <f t="shared" si="7"/>
        <v>42</v>
      </c>
      <c r="C113" s="21">
        <v>22</v>
      </c>
      <c r="D113" s="21">
        <v>20</v>
      </c>
      <c r="E113" s="21">
        <v>19</v>
      </c>
    </row>
    <row r="114" spans="1:5" ht="15" customHeight="1">
      <c r="A114" s="106" t="s">
        <v>177</v>
      </c>
      <c r="B114" s="21">
        <f t="shared" si="7"/>
        <v>93</v>
      </c>
      <c r="C114" s="21">
        <v>48</v>
      </c>
      <c r="D114" s="21">
        <v>45</v>
      </c>
      <c r="E114" s="21">
        <v>32</v>
      </c>
    </row>
    <row r="115" spans="1:5" ht="15" customHeight="1">
      <c r="A115" s="106" t="s">
        <v>178</v>
      </c>
      <c r="B115" s="21">
        <f t="shared" si="7"/>
        <v>128</v>
      </c>
      <c r="C115" s="21">
        <v>58</v>
      </c>
      <c r="D115" s="21">
        <v>70</v>
      </c>
      <c r="E115" s="21">
        <v>41</v>
      </c>
    </row>
    <row r="116" spans="1:5" ht="15" customHeight="1">
      <c r="A116" s="106" t="s">
        <v>330</v>
      </c>
      <c r="B116" s="21">
        <f t="shared" si="7"/>
        <v>90</v>
      </c>
      <c r="C116" s="21">
        <v>45</v>
      </c>
      <c r="D116" s="21">
        <v>45</v>
      </c>
      <c r="E116" s="21">
        <v>38</v>
      </c>
    </row>
    <row r="117" spans="1:5" ht="15" customHeight="1">
      <c r="A117" s="106" t="s">
        <v>331</v>
      </c>
      <c r="B117" s="21">
        <f t="shared" si="7"/>
        <v>83</v>
      </c>
      <c r="C117" s="21">
        <v>37</v>
      </c>
      <c r="D117" s="21">
        <v>46</v>
      </c>
      <c r="E117" s="21">
        <v>31</v>
      </c>
    </row>
    <row r="118" spans="1:5" ht="15" customHeight="1">
      <c r="A118" s="118" t="s">
        <v>332</v>
      </c>
      <c r="B118" s="102">
        <f t="shared" si="7"/>
        <v>28</v>
      </c>
      <c r="C118" s="102">
        <v>14</v>
      </c>
      <c r="D118" s="102">
        <v>14</v>
      </c>
      <c r="E118" s="102">
        <v>9</v>
      </c>
    </row>
    <row r="119" spans="1:5" ht="15" customHeight="1">
      <c r="A119" s="104" t="s">
        <v>179</v>
      </c>
      <c r="B119" s="21">
        <f>SUM(B120:B128)</f>
        <v>1007</v>
      </c>
      <c r="C119" s="21">
        <f>SUM(C120:C128)</f>
        <v>487</v>
      </c>
      <c r="D119" s="21">
        <f>SUM(D120:D128)</f>
        <v>520</v>
      </c>
      <c r="E119" s="21">
        <f>SUM(E120:E128)</f>
        <v>371</v>
      </c>
    </row>
    <row r="120" spans="1:5" ht="15" customHeight="1">
      <c r="A120" s="106" t="s">
        <v>333</v>
      </c>
      <c r="B120" s="21">
        <f aca="true" t="shared" si="8" ref="B120:B128">SUM(C120:D120)</f>
        <v>58</v>
      </c>
      <c r="C120" s="21">
        <v>32</v>
      </c>
      <c r="D120" s="21">
        <v>26</v>
      </c>
      <c r="E120" s="21">
        <v>21</v>
      </c>
    </row>
    <row r="121" spans="1:5" ht="15" customHeight="1">
      <c r="A121" s="106" t="s">
        <v>334</v>
      </c>
      <c r="B121" s="21">
        <f t="shared" si="8"/>
        <v>44</v>
      </c>
      <c r="C121" s="21">
        <v>21</v>
      </c>
      <c r="D121" s="21">
        <v>23</v>
      </c>
      <c r="E121" s="21">
        <v>15</v>
      </c>
    </row>
    <row r="122" spans="1:5" ht="15" customHeight="1">
      <c r="A122" s="106" t="s">
        <v>335</v>
      </c>
      <c r="B122" s="21">
        <f t="shared" si="8"/>
        <v>112</v>
      </c>
      <c r="C122" s="21">
        <v>56</v>
      </c>
      <c r="D122" s="21">
        <v>56</v>
      </c>
      <c r="E122" s="21">
        <v>38</v>
      </c>
    </row>
    <row r="123" spans="1:5" ht="15" customHeight="1">
      <c r="A123" s="106" t="s">
        <v>336</v>
      </c>
      <c r="B123" s="21">
        <f t="shared" si="8"/>
        <v>173</v>
      </c>
      <c r="C123" s="21">
        <v>84</v>
      </c>
      <c r="D123" s="21">
        <v>89</v>
      </c>
      <c r="E123" s="21">
        <v>57</v>
      </c>
    </row>
    <row r="124" spans="1:5" ht="15" customHeight="1">
      <c r="A124" s="106" t="s">
        <v>337</v>
      </c>
      <c r="B124" s="21">
        <f t="shared" si="8"/>
        <v>90</v>
      </c>
      <c r="C124" s="21">
        <v>43</v>
      </c>
      <c r="D124" s="21">
        <v>47</v>
      </c>
      <c r="E124" s="21">
        <v>34</v>
      </c>
    </row>
    <row r="125" spans="1:5" ht="15" customHeight="1">
      <c r="A125" s="106" t="s">
        <v>338</v>
      </c>
      <c r="B125" s="21">
        <f t="shared" si="8"/>
        <v>78</v>
      </c>
      <c r="C125" s="21">
        <v>38</v>
      </c>
      <c r="D125" s="21">
        <v>40</v>
      </c>
      <c r="E125" s="21">
        <v>27</v>
      </c>
    </row>
    <row r="126" spans="1:5" ht="15" customHeight="1">
      <c r="A126" s="106" t="s">
        <v>339</v>
      </c>
      <c r="B126" s="21">
        <f t="shared" si="8"/>
        <v>201</v>
      </c>
      <c r="C126" s="21">
        <v>104</v>
      </c>
      <c r="D126" s="21">
        <v>97</v>
      </c>
      <c r="E126" s="21">
        <v>69</v>
      </c>
    </row>
    <row r="127" spans="1:5" ht="15" customHeight="1">
      <c r="A127" s="106" t="s">
        <v>180</v>
      </c>
      <c r="B127" s="21">
        <f t="shared" si="8"/>
        <v>220</v>
      </c>
      <c r="C127" s="21">
        <v>95</v>
      </c>
      <c r="D127" s="21">
        <v>125</v>
      </c>
      <c r="E127" s="21">
        <v>100</v>
      </c>
    </row>
    <row r="128" spans="1:5" ht="15" customHeight="1">
      <c r="A128" s="118" t="s">
        <v>340</v>
      </c>
      <c r="B128" s="102">
        <f t="shared" si="8"/>
        <v>31</v>
      </c>
      <c r="C128" s="102">
        <v>14</v>
      </c>
      <c r="D128" s="102">
        <v>17</v>
      </c>
      <c r="E128" s="102">
        <v>10</v>
      </c>
    </row>
    <row r="129" spans="1:5" ht="15" customHeight="1">
      <c r="A129" s="103" t="s">
        <v>181</v>
      </c>
      <c r="B129" s="23">
        <f>SUM(B130:B148)</f>
        <v>1560</v>
      </c>
      <c r="C129" s="23">
        <f>SUM(C130:C148)</f>
        <v>704</v>
      </c>
      <c r="D129" s="23">
        <f>SUM(D130:D148)</f>
        <v>856</v>
      </c>
      <c r="E129" s="23">
        <f>SUM(E130:E148)</f>
        <v>628</v>
      </c>
    </row>
    <row r="130" spans="1:5" ht="15" customHeight="1">
      <c r="A130" s="106" t="s">
        <v>341</v>
      </c>
      <c r="B130" s="21">
        <f aca="true" t="shared" si="9" ref="B130:B148">SUM(C130:D130)</f>
        <v>163</v>
      </c>
      <c r="C130" s="21">
        <v>72</v>
      </c>
      <c r="D130" s="21">
        <v>91</v>
      </c>
      <c r="E130" s="21">
        <v>65</v>
      </c>
    </row>
    <row r="131" spans="1:5" ht="15" customHeight="1">
      <c r="A131" s="106" t="s">
        <v>342</v>
      </c>
      <c r="B131" s="21">
        <f t="shared" si="9"/>
        <v>96</v>
      </c>
      <c r="C131" s="21">
        <v>19</v>
      </c>
      <c r="D131" s="21">
        <v>77</v>
      </c>
      <c r="E131" s="21">
        <v>70</v>
      </c>
    </row>
    <row r="132" spans="1:5" ht="15" customHeight="1">
      <c r="A132" s="106" t="s">
        <v>343</v>
      </c>
      <c r="B132" s="21">
        <f t="shared" si="9"/>
        <v>100</v>
      </c>
      <c r="C132" s="21">
        <v>49</v>
      </c>
      <c r="D132" s="21">
        <v>51</v>
      </c>
      <c r="E132" s="21">
        <v>38</v>
      </c>
    </row>
    <row r="133" spans="1:5" ht="15" customHeight="1">
      <c r="A133" s="106" t="s">
        <v>344</v>
      </c>
      <c r="B133" s="21">
        <f t="shared" si="9"/>
        <v>124</v>
      </c>
      <c r="C133" s="21">
        <v>56</v>
      </c>
      <c r="D133" s="21">
        <v>68</v>
      </c>
      <c r="E133" s="21">
        <v>48</v>
      </c>
    </row>
    <row r="134" spans="1:5" ht="15" customHeight="1">
      <c r="A134" s="106" t="s">
        <v>345</v>
      </c>
      <c r="B134" s="21">
        <f t="shared" si="9"/>
        <v>61</v>
      </c>
      <c r="C134" s="21">
        <v>29</v>
      </c>
      <c r="D134" s="21">
        <v>32</v>
      </c>
      <c r="E134" s="21">
        <v>26</v>
      </c>
    </row>
    <row r="135" spans="1:5" ht="15" customHeight="1">
      <c r="A135" s="106" t="s">
        <v>346</v>
      </c>
      <c r="B135" s="21">
        <f t="shared" si="9"/>
        <v>84</v>
      </c>
      <c r="C135" s="21">
        <v>37</v>
      </c>
      <c r="D135" s="21">
        <v>47</v>
      </c>
      <c r="E135" s="21">
        <v>40</v>
      </c>
    </row>
    <row r="136" spans="1:5" ht="15" customHeight="1">
      <c r="A136" s="106" t="s">
        <v>347</v>
      </c>
      <c r="B136" s="21">
        <f t="shared" si="9"/>
        <v>48</v>
      </c>
      <c r="C136" s="21">
        <v>25</v>
      </c>
      <c r="D136" s="21">
        <v>23</v>
      </c>
      <c r="E136" s="21">
        <v>27</v>
      </c>
    </row>
    <row r="137" spans="1:5" ht="15" customHeight="1">
      <c r="A137" s="106" t="s">
        <v>348</v>
      </c>
      <c r="B137" s="21">
        <f t="shared" si="9"/>
        <v>115</v>
      </c>
      <c r="C137" s="21">
        <v>54</v>
      </c>
      <c r="D137" s="21">
        <v>61</v>
      </c>
      <c r="E137" s="21">
        <v>39</v>
      </c>
    </row>
    <row r="138" spans="1:5" ht="15" customHeight="1">
      <c r="A138" s="106" t="s">
        <v>349</v>
      </c>
      <c r="B138" s="21">
        <f t="shared" si="9"/>
        <v>140</v>
      </c>
      <c r="C138" s="21">
        <v>65</v>
      </c>
      <c r="D138" s="21">
        <v>75</v>
      </c>
      <c r="E138" s="21">
        <v>47</v>
      </c>
    </row>
    <row r="139" spans="1:5" ht="15" customHeight="1">
      <c r="A139" s="106" t="s">
        <v>350</v>
      </c>
      <c r="B139" s="21">
        <f t="shared" si="9"/>
        <v>92</v>
      </c>
      <c r="C139" s="21">
        <v>48</v>
      </c>
      <c r="D139" s="21">
        <v>44</v>
      </c>
      <c r="E139" s="21">
        <v>34</v>
      </c>
    </row>
    <row r="140" spans="1:5" ht="15" customHeight="1">
      <c r="A140" s="106" t="s">
        <v>351</v>
      </c>
      <c r="B140" s="21">
        <f t="shared" si="9"/>
        <v>54</v>
      </c>
      <c r="C140" s="21">
        <v>24</v>
      </c>
      <c r="D140" s="21">
        <v>30</v>
      </c>
      <c r="E140" s="21">
        <v>19</v>
      </c>
    </row>
    <row r="141" spans="1:5" ht="15" customHeight="1">
      <c r="A141" s="106" t="s">
        <v>352</v>
      </c>
      <c r="B141" s="21">
        <f t="shared" si="9"/>
        <v>34</v>
      </c>
      <c r="C141" s="21">
        <v>16</v>
      </c>
      <c r="D141" s="21">
        <v>18</v>
      </c>
      <c r="E141" s="21">
        <v>12</v>
      </c>
    </row>
    <row r="142" spans="1:5" ht="15" customHeight="1">
      <c r="A142" s="106" t="s">
        <v>353</v>
      </c>
      <c r="B142" s="21">
        <f t="shared" si="9"/>
        <v>90</v>
      </c>
      <c r="C142" s="21">
        <v>42</v>
      </c>
      <c r="D142" s="21">
        <v>48</v>
      </c>
      <c r="E142" s="21">
        <v>25</v>
      </c>
    </row>
    <row r="143" spans="1:5" s="72" customFormat="1" ht="15" customHeight="1">
      <c r="A143" s="106" t="s">
        <v>354</v>
      </c>
      <c r="B143" s="21">
        <f t="shared" si="9"/>
        <v>88</v>
      </c>
      <c r="C143" s="21">
        <v>40</v>
      </c>
      <c r="D143" s="21">
        <v>48</v>
      </c>
      <c r="E143" s="21">
        <v>37</v>
      </c>
    </row>
    <row r="144" spans="1:5" s="14" customFormat="1" ht="15" customHeight="1">
      <c r="A144" s="106" t="s">
        <v>355</v>
      </c>
      <c r="B144" s="21">
        <f t="shared" si="9"/>
        <v>46</v>
      </c>
      <c r="C144" s="21">
        <v>21</v>
      </c>
      <c r="D144" s="21">
        <v>25</v>
      </c>
      <c r="E144" s="21">
        <v>16</v>
      </c>
    </row>
    <row r="145" spans="1:5" ht="15" customHeight="1">
      <c r="A145" s="106" t="s">
        <v>356</v>
      </c>
      <c r="B145" s="21">
        <f t="shared" si="9"/>
        <v>50</v>
      </c>
      <c r="C145" s="21">
        <v>26</v>
      </c>
      <c r="D145" s="21">
        <v>24</v>
      </c>
      <c r="E145" s="21">
        <v>21</v>
      </c>
    </row>
    <row r="146" spans="1:5" ht="15" customHeight="1">
      <c r="A146" s="106" t="s">
        <v>357</v>
      </c>
      <c r="B146" s="21">
        <f t="shared" si="9"/>
        <v>73</v>
      </c>
      <c r="C146" s="21">
        <v>32</v>
      </c>
      <c r="D146" s="21">
        <v>41</v>
      </c>
      <c r="E146" s="21">
        <v>26</v>
      </c>
    </row>
    <row r="147" spans="1:5" ht="15" customHeight="1">
      <c r="A147" s="106" t="s">
        <v>358</v>
      </c>
      <c r="B147" s="21">
        <f t="shared" si="9"/>
        <v>37</v>
      </c>
      <c r="C147" s="21">
        <v>14</v>
      </c>
      <c r="D147" s="21">
        <v>23</v>
      </c>
      <c r="E147" s="21">
        <v>17</v>
      </c>
    </row>
    <row r="148" spans="1:5" ht="15" customHeight="1">
      <c r="A148" s="106" t="s">
        <v>182</v>
      </c>
      <c r="B148" s="21">
        <f t="shared" si="9"/>
        <v>65</v>
      </c>
      <c r="C148" s="21">
        <v>35</v>
      </c>
      <c r="D148" s="21">
        <v>30</v>
      </c>
      <c r="E148" s="21">
        <v>21</v>
      </c>
    </row>
    <row r="149" spans="1:5" ht="15" customHeight="1">
      <c r="A149" s="103" t="s">
        <v>183</v>
      </c>
      <c r="B149" s="23">
        <f>SUM(B150:B163)</f>
        <v>1035</v>
      </c>
      <c r="C149" s="23">
        <f>SUM(C150:C163)</f>
        <v>497</v>
      </c>
      <c r="D149" s="23">
        <f>SUM(D150:D163)</f>
        <v>538</v>
      </c>
      <c r="E149" s="23">
        <f>SUM(E150:E163)</f>
        <v>388</v>
      </c>
    </row>
    <row r="150" spans="1:5" ht="15" customHeight="1">
      <c r="A150" s="106" t="s">
        <v>359</v>
      </c>
      <c r="B150" s="21">
        <f>SUM(C150:D150)</f>
        <v>148</v>
      </c>
      <c r="C150" s="21">
        <v>67</v>
      </c>
      <c r="D150" s="21">
        <v>81</v>
      </c>
      <c r="E150" s="21">
        <v>59</v>
      </c>
    </row>
    <row r="151" spans="1:5" ht="15" customHeight="1">
      <c r="A151" s="106" t="s">
        <v>360</v>
      </c>
      <c r="B151" s="21">
        <f>SUM(C151:D151)</f>
        <v>51</v>
      </c>
      <c r="C151" s="21">
        <v>27</v>
      </c>
      <c r="D151" s="21">
        <v>24</v>
      </c>
      <c r="E151" s="21">
        <v>16</v>
      </c>
    </row>
    <row r="152" spans="1:5" ht="15" customHeight="1">
      <c r="A152" s="106" t="s">
        <v>361</v>
      </c>
      <c r="B152" s="21">
        <f>SUM(C152:D152)</f>
        <v>48</v>
      </c>
      <c r="C152" s="21">
        <v>24</v>
      </c>
      <c r="D152" s="21">
        <v>24</v>
      </c>
      <c r="E152" s="21">
        <v>20</v>
      </c>
    </row>
    <row r="153" spans="1:5" ht="15" customHeight="1">
      <c r="A153" s="106" t="s">
        <v>362</v>
      </c>
      <c r="B153" s="21">
        <f>SUM(C153:D153)</f>
        <v>37</v>
      </c>
      <c r="C153" s="21">
        <v>18</v>
      </c>
      <c r="D153" s="21">
        <v>19</v>
      </c>
      <c r="E153" s="21">
        <v>15</v>
      </c>
    </row>
    <row r="154" spans="1:6" ht="15" customHeight="1">
      <c r="A154" s="106" t="s">
        <v>363</v>
      </c>
      <c r="B154" s="21">
        <f aca="true" t="shared" si="10" ref="B154:B163">SUM(C154:D154)</f>
        <v>116</v>
      </c>
      <c r="C154" s="21">
        <v>61</v>
      </c>
      <c r="D154" s="21">
        <v>55</v>
      </c>
      <c r="E154" s="21">
        <v>41</v>
      </c>
      <c r="F154" s="156"/>
    </row>
    <row r="155" spans="1:6" ht="15" customHeight="1">
      <c r="A155" s="106" t="s">
        <v>364</v>
      </c>
      <c r="B155" s="21">
        <f t="shared" si="10"/>
        <v>35</v>
      </c>
      <c r="C155" s="21">
        <v>16</v>
      </c>
      <c r="D155" s="21">
        <v>19</v>
      </c>
      <c r="E155" s="21">
        <v>14</v>
      </c>
      <c r="F155" s="156"/>
    </row>
    <row r="156" spans="1:6" ht="15" customHeight="1">
      <c r="A156" s="106" t="s">
        <v>365</v>
      </c>
      <c r="B156" s="21">
        <f t="shared" si="10"/>
        <v>92</v>
      </c>
      <c r="C156" s="21">
        <v>46</v>
      </c>
      <c r="D156" s="21">
        <v>46</v>
      </c>
      <c r="E156" s="21">
        <v>36</v>
      </c>
      <c r="F156" s="156"/>
    </row>
    <row r="157" spans="1:6" ht="15" customHeight="1">
      <c r="A157" s="106" t="s">
        <v>366</v>
      </c>
      <c r="B157" s="21">
        <f t="shared" si="10"/>
        <v>69</v>
      </c>
      <c r="C157" s="21">
        <v>29</v>
      </c>
      <c r="D157" s="21">
        <v>40</v>
      </c>
      <c r="E157" s="21">
        <v>21</v>
      </c>
      <c r="F157" s="156"/>
    </row>
    <row r="158" spans="1:6" ht="15" customHeight="1">
      <c r="A158" s="106" t="s">
        <v>367</v>
      </c>
      <c r="B158" s="21">
        <f t="shared" si="10"/>
        <v>73</v>
      </c>
      <c r="C158" s="21">
        <v>34</v>
      </c>
      <c r="D158" s="21">
        <v>39</v>
      </c>
      <c r="E158" s="21">
        <v>23</v>
      </c>
      <c r="F158" s="156"/>
    </row>
    <row r="159" spans="1:6" ht="15" customHeight="1">
      <c r="A159" s="106" t="s">
        <v>368</v>
      </c>
      <c r="B159" s="21">
        <f t="shared" si="10"/>
        <v>70</v>
      </c>
      <c r="C159" s="21">
        <v>36</v>
      </c>
      <c r="D159" s="21">
        <v>34</v>
      </c>
      <c r="E159" s="21">
        <v>20</v>
      </c>
      <c r="F159" s="156"/>
    </row>
    <row r="160" spans="1:6" ht="15" customHeight="1">
      <c r="A160" s="106" t="s">
        <v>369</v>
      </c>
      <c r="B160" s="21">
        <f t="shared" si="10"/>
        <v>109</v>
      </c>
      <c r="C160" s="21">
        <v>51</v>
      </c>
      <c r="D160" s="21">
        <v>58</v>
      </c>
      <c r="E160" s="21">
        <v>50</v>
      </c>
      <c r="F160" s="156"/>
    </row>
    <row r="161" spans="1:6" ht="15" customHeight="1">
      <c r="A161" s="106" t="s">
        <v>184</v>
      </c>
      <c r="B161" s="21">
        <f t="shared" si="10"/>
        <v>56</v>
      </c>
      <c r="C161" s="21">
        <v>28</v>
      </c>
      <c r="D161" s="21">
        <v>28</v>
      </c>
      <c r="E161" s="21">
        <v>15</v>
      </c>
      <c r="F161" s="156"/>
    </row>
    <row r="162" spans="1:6" ht="15" customHeight="1">
      <c r="A162" s="106" t="s">
        <v>185</v>
      </c>
      <c r="B162" s="21">
        <f t="shared" si="10"/>
        <v>51</v>
      </c>
      <c r="C162" s="21">
        <v>22</v>
      </c>
      <c r="D162" s="21">
        <v>29</v>
      </c>
      <c r="E162" s="21">
        <v>19</v>
      </c>
      <c r="F162" s="156"/>
    </row>
    <row r="163" spans="1:6" ht="15" customHeight="1">
      <c r="A163" s="118" t="s">
        <v>370</v>
      </c>
      <c r="B163" s="102">
        <f t="shared" si="10"/>
        <v>80</v>
      </c>
      <c r="C163" s="102">
        <v>38</v>
      </c>
      <c r="D163" s="102">
        <v>42</v>
      </c>
      <c r="E163" s="102">
        <v>39</v>
      </c>
      <c r="F163" s="156"/>
    </row>
    <row r="164" spans="1:6" ht="15" customHeight="1">
      <c r="A164" s="104" t="s">
        <v>186</v>
      </c>
      <c r="B164" s="21">
        <f>SUM(B165:B175)</f>
        <v>931</v>
      </c>
      <c r="C164" s="21">
        <f>SUM(C165:C175)</f>
        <v>438</v>
      </c>
      <c r="D164" s="21">
        <f>SUM(D165:D175)</f>
        <v>493</v>
      </c>
      <c r="E164" s="21">
        <f>SUM(E165:E175)</f>
        <v>359</v>
      </c>
      <c r="F164" s="156"/>
    </row>
    <row r="165" spans="1:6" ht="15" customHeight="1">
      <c r="A165" s="106" t="s">
        <v>371</v>
      </c>
      <c r="B165" s="21">
        <f aca="true" t="shared" si="11" ref="B165:B175">SUM(C165:D165)</f>
        <v>219</v>
      </c>
      <c r="C165" s="21">
        <v>106</v>
      </c>
      <c r="D165" s="21">
        <v>113</v>
      </c>
      <c r="E165" s="21">
        <v>76</v>
      </c>
      <c r="F165" s="156"/>
    </row>
    <row r="166" spans="1:6" ht="15" customHeight="1">
      <c r="A166" s="106" t="s">
        <v>187</v>
      </c>
      <c r="B166" s="21">
        <f t="shared" si="11"/>
        <v>123</v>
      </c>
      <c r="C166" s="21">
        <v>62</v>
      </c>
      <c r="D166" s="21">
        <v>61</v>
      </c>
      <c r="E166" s="21">
        <v>48</v>
      </c>
      <c r="F166" s="156"/>
    </row>
    <row r="167" spans="1:6" ht="15" customHeight="1">
      <c r="A167" s="106" t="s">
        <v>372</v>
      </c>
      <c r="B167" s="21">
        <f t="shared" si="11"/>
        <v>36</v>
      </c>
      <c r="C167" s="21">
        <v>16</v>
      </c>
      <c r="D167" s="21">
        <v>20</v>
      </c>
      <c r="E167" s="21">
        <v>15</v>
      </c>
      <c r="F167" s="156"/>
    </row>
    <row r="168" spans="1:6" ht="15" customHeight="1">
      <c r="A168" s="106" t="s">
        <v>373</v>
      </c>
      <c r="B168" s="21">
        <f t="shared" si="11"/>
        <v>128</v>
      </c>
      <c r="C168" s="21">
        <v>57</v>
      </c>
      <c r="D168" s="21">
        <v>71</v>
      </c>
      <c r="E168" s="21">
        <v>50</v>
      </c>
      <c r="F168" s="156"/>
    </row>
    <row r="169" spans="1:6" ht="15" customHeight="1">
      <c r="A169" s="106" t="s">
        <v>374</v>
      </c>
      <c r="B169" s="21">
        <f t="shared" si="11"/>
        <v>138</v>
      </c>
      <c r="C169" s="21">
        <v>65</v>
      </c>
      <c r="D169" s="21">
        <v>73</v>
      </c>
      <c r="E169" s="21">
        <v>53</v>
      </c>
      <c r="F169" s="156"/>
    </row>
    <row r="170" spans="1:6" ht="15" customHeight="1">
      <c r="A170" s="106" t="s">
        <v>375</v>
      </c>
      <c r="B170" s="21">
        <f t="shared" si="11"/>
        <v>41</v>
      </c>
      <c r="C170" s="21">
        <v>18</v>
      </c>
      <c r="D170" s="21">
        <v>23</v>
      </c>
      <c r="E170" s="21">
        <v>16</v>
      </c>
      <c r="F170" s="156"/>
    </row>
    <row r="171" spans="1:6" ht="15" customHeight="1">
      <c r="A171" s="106" t="s">
        <v>376</v>
      </c>
      <c r="B171" s="21">
        <f t="shared" si="11"/>
        <v>65</v>
      </c>
      <c r="C171" s="21">
        <v>29</v>
      </c>
      <c r="D171" s="21">
        <v>36</v>
      </c>
      <c r="E171" s="21">
        <v>28</v>
      </c>
      <c r="F171" s="156"/>
    </row>
    <row r="172" spans="1:6" ht="15" customHeight="1">
      <c r="A172" s="106" t="s">
        <v>377</v>
      </c>
      <c r="B172" s="21">
        <f t="shared" si="11"/>
        <v>69</v>
      </c>
      <c r="C172" s="21">
        <v>33</v>
      </c>
      <c r="D172" s="21">
        <v>36</v>
      </c>
      <c r="E172" s="21">
        <v>30</v>
      </c>
      <c r="F172" s="156"/>
    </row>
    <row r="173" spans="1:6" ht="15" customHeight="1">
      <c r="A173" s="106" t="s">
        <v>378</v>
      </c>
      <c r="B173" s="21">
        <f t="shared" si="11"/>
        <v>46</v>
      </c>
      <c r="C173" s="21">
        <v>21</v>
      </c>
      <c r="D173" s="21">
        <v>25</v>
      </c>
      <c r="E173" s="21">
        <v>18</v>
      </c>
      <c r="F173" s="156"/>
    </row>
    <row r="174" spans="1:6" ht="15" customHeight="1">
      <c r="A174" s="106" t="s">
        <v>379</v>
      </c>
      <c r="B174" s="21">
        <f t="shared" si="11"/>
        <v>39</v>
      </c>
      <c r="C174" s="21">
        <v>19</v>
      </c>
      <c r="D174" s="21">
        <v>20</v>
      </c>
      <c r="E174" s="21">
        <v>18</v>
      </c>
      <c r="F174" s="156"/>
    </row>
    <row r="175" spans="1:6" ht="15" customHeight="1">
      <c r="A175" s="106" t="s">
        <v>380</v>
      </c>
      <c r="B175" s="21">
        <f t="shared" si="11"/>
        <v>27</v>
      </c>
      <c r="C175" s="21">
        <v>12</v>
      </c>
      <c r="D175" s="21">
        <v>15</v>
      </c>
      <c r="E175" s="21">
        <v>7</v>
      </c>
      <c r="F175" s="156"/>
    </row>
    <row r="176" spans="1:6" ht="15" customHeight="1">
      <c r="A176" s="103" t="s">
        <v>188</v>
      </c>
      <c r="B176" s="23">
        <f>SUM(B177:B188)</f>
        <v>1975</v>
      </c>
      <c r="C176" s="23">
        <f>SUM(C177:C188)</f>
        <v>961</v>
      </c>
      <c r="D176" s="23">
        <f>SUM(D177:D188)</f>
        <v>1014</v>
      </c>
      <c r="E176" s="23">
        <f>SUM(E177:E188)</f>
        <v>781</v>
      </c>
      <c r="F176" s="156"/>
    </row>
    <row r="177" spans="1:6" ht="15" customHeight="1">
      <c r="A177" s="106" t="s">
        <v>381</v>
      </c>
      <c r="B177" s="21">
        <f aca="true" t="shared" si="12" ref="B177:B188">SUM(C177:D177)</f>
        <v>449</v>
      </c>
      <c r="C177" s="21">
        <v>217</v>
      </c>
      <c r="D177" s="21">
        <v>232</v>
      </c>
      <c r="E177" s="21">
        <v>166</v>
      </c>
      <c r="F177" s="156"/>
    </row>
    <row r="178" spans="1:6" ht="15" customHeight="1">
      <c r="A178" s="106" t="s">
        <v>382</v>
      </c>
      <c r="B178" s="21">
        <f t="shared" si="12"/>
        <v>100</v>
      </c>
      <c r="C178" s="21">
        <v>44</v>
      </c>
      <c r="D178" s="21">
        <v>56</v>
      </c>
      <c r="E178" s="21">
        <v>30</v>
      </c>
      <c r="F178" s="156"/>
    </row>
    <row r="179" spans="1:6" ht="15" customHeight="1">
      <c r="A179" s="106" t="s">
        <v>383</v>
      </c>
      <c r="B179" s="21">
        <f t="shared" si="12"/>
        <v>91</v>
      </c>
      <c r="C179" s="21">
        <v>39</v>
      </c>
      <c r="D179" s="21">
        <v>52</v>
      </c>
      <c r="E179" s="21">
        <v>27</v>
      </c>
      <c r="F179" s="156"/>
    </row>
    <row r="180" spans="1:6" ht="15" customHeight="1">
      <c r="A180" s="106" t="s">
        <v>384</v>
      </c>
      <c r="B180" s="21">
        <f t="shared" si="12"/>
        <v>177</v>
      </c>
      <c r="C180" s="21">
        <v>91</v>
      </c>
      <c r="D180" s="21">
        <v>86</v>
      </c>
      <c r="E180" s="21">
        <v>63</v>
      </c>
      <c r="F180" s="156"/>
    </row>
    <row r="181" spans="1:6" ht="15" customHeight="1">
      <c r="A181" s="106" t="s">
        <v>385</v>
      </c>
      <c r="B181" s="21">
        <f t="shared" si="12"/>
        <v>88</v>
      </c>
      <c r="C181" s="21">
        <v>37</v>
      </c>
      <c r="D181" s="21">
        <v>51</v>
      </c>
      <c r="E181" s="21">
        <v>33</v>
      </c>
      <c r="F181" s="156"/>
    </row>
    <row r="182" spans="1:6" ht="15" customHeight="1">
      <c r="A182" s="106" t="s">
        <v>386</v>
      </c>
      <c r="B182" s="21">
        <f t="shared" si="12"/>
        <v>59</v>
      </c>
      <c r="C182" s="21">
        <v>34</v>
      </c>
      <c r="D182" s="21">
        <v>25</v>
      </c>
      <c r="E182" s="21">
        <v>20</v>
      </c>
      <c r="F182" s="156"/>
    </row>
    <row r="183" spans="1:6" ht="15" customHeight="1">
      <c r="A183" s="106" t="s">
        <v>387</v>
      </c>
      <c r="B183" s="21">
        <f t="shared" si="12"/>
        <v>113</v>
      </c>
      <c r="C183" s="21">
        <v>58</v>
      </c>
      <c r="D183" s="21">
        <v>55</v>
      </c>
      <c r="E183" s="21">
        <v>39</v>
      </c>
      <c r="F183" s="156"/>
    </row>
    <row r="184" spans="1:6" ht="15" customHeight="1">
      <c r="A184" s="106" t="s">
        <v>388</v>
      </c>
      <c r="B184" s="21">
        <f t="shared" si="12"/>
        <v>300</v>
      </c>
      <c r="C184" s="21">
        <v>147</v>
      </c>
      <c r="D184" s="21">
        <v>153</v>
      </c>
      <c r="E184" s="21">
        <v>91</v>
      </c>
      <c r="F184" s="156"/>
    </row>
    <row r="185" spans="1:6" ht="15" customHeight="1">
      <c r="A185" s="106" t="s">
        <v>189</v>
      </c>
      <c r="B185" s="21">
        <f t="shared" si="12"/>
        <v>66</v>
      </c>
      <c r="C185" s="21">
        <v>29</v>
      </c>
      <c r="D185" s="21">
        <v>37</v>
      </c>
      <c r="E185" s="21">
        <v>18</v>
      </c>
      <c r="F185" s="156"/>
    </row>
    <row r="186" spans="1:6" ht="15" customHeight="1">
      <c r="A186" s="106" t="s">
        <v>190</v>
      </c>
      <c r="B186" s="21">
        <f t="shared" si="12"/>
        <v>90</v>
      </c>
      <c r="C186" s="21">
        <v>48</v>
      </c>
      <c r="D186" s="21">
        <v>42</v>
      </c>
      <c r="E186" s="21">
        <v>31</v>
      </c>
      <c r="F186" s="156"/>
    </row>
    <row r="187" spans="1:6" ht="15" customHeight="1">
      <c r="A187" s="106" t="s">
        <v>389</v>
      </c>
      <c r="B187" s="21">
        <f t="shared" si="12"/>
        <v>69</v>
      </c>
      <c r="C187" s="21">
        <v>36</v>
      </c>
      <c r="D187" s="21">
        <v>33</v>
      </c>
      <c r="E187" s="21">
        <v>23</v>
      </c>
      <c r="F187" s="156"/>
    </row>
    <row r="188" spans="1:6" ht="15" customHeight="1">
      <c r="A188" s="106" t="s">
        <v>390</v>
      </c>
      <c r="B188" s="21">
        <f t="shared" si="12"/>
        <v>373</v>
      </c>
      <c r="C188" s="21">
        <v>181</v>
      </c>
      <c r="D188" s="21">
        <v>192</v>
      </c>
      <c r="E188" s="21">
        <v>240</v>
      </c>
      <c r="F188" s="156"/>
    </row>
    <row r="189" spans="1:6" ht="15" customHeight="1">
      <c r="A189" s="103" t="s">
        <v>520</v>
      </c>
      <c r="B189" s="23">
        <f>SUM(B190:B201)</f>
        <v>1621</v>
      </c>
      <c r="C189" s="23">
        <f>SUM(C190:C201)</f>
        <v>776</v>
      </c>
      <c r="D189" s="23">
        <f>SUM(D190:D201)</f>
        <v>845</v>
      </c>
      <c r="E189" s="23">
        <f>SUM(E190:E201)</f>
        <v>538</v>
      </c>
      <c r="F189" s="156"/>
    </row>
    <row r="190" spans="1:6" ht="15" customHeight="1">
      <c r="A190" s="106" t="s">
        <v>391</v>
      </c>
      <c r="B190" s="21">
        <f aca="true" t="shared" si="13" ref="B190:B201">SUM(C190:D190)</f>
        <v>272</v>
      </c>
      <c r="C190" s="21">
        <v>118</v>
      </c>
      <c r="D190" s="21">
        <v>154</v>
      </c>
      <c r="E190" s="21">
        <v>98</v>
      </c>
      <c r="F190" s="156"/>
    </row>
    <row r="191" spans="1:6" ht="15" customHeight="1">
      <c r="A191" s="106" t="s">
        <v>392</v>
      </c>
      <c r="B191" s="21">
        <f t="shared" si="13"/>
        <v>106</v>
      </c>
      <c r="C191" s="21">
        <v>58</v>
      </c>
      <c r="D191" s="21">
        <v>48</v>
      </c>
      <c r="E191" s="21">
        <v>31</v>
      </c>
      <c r="F191" s="156"/>
    </row>
    <row r="192" spans="1:6" ht="15" customHeight="1">
      <c r="A192" s="106" t="s">
        <v>393</v>
      </c>
      <c r="B192" s="21">
        <f t="shared" si="13"/>
        <v>165</v>
      </c>
      <c r="C192" s="21">
        <v>74</v>
      </c>
      <c r="D192" s="21">
        <v>91</v>
      </c>
      <c r="E192" s="21">
        <v>53</v>
      </c>
      <c r="F192" s="156"/>
    </row>
    <row r="193" spans="1:6" ht="15" customHeight="1">
      <c r="A193" s="106" t="s">
        <v>394</v>
      </c>
      <c r="B193" s="21">
        <f t="shared" si="13"/>
        <v>159</v>
      </c>
      <c r="C193" s="21">
        <v>79</v>
      </c>
      <c r="D193" s="21">
        <v>80</v>
      </c>
      <c r="E193" s="21">
        <v>50</v>
      </c>
      <c r="F193" s="156"/>
    </row>
    <row r="194" spans="1:6" ht="15" customHeight="1">
      <c r="A194" s="106" t="s">
        <v>395</v>
      </c>
      <c r="B194" s="21">
        <f t="shared" si="13"/>
        <v>138</v>
      </c>
      <c r="C194" s="21">
        <v>76</v>
      </c>
      <c r="D194" s="21">
        <v>62</v>
      </c>
      <c r="E194" s="21">
        <v>42</v>
      </c>
      <c r="F194" s="156"/>
    </row>
    <row r="195" spans="1:6" ht="15" customHeight="1">
      <c r="A195" s="106" t="s">
        <v>396</v>
      </c>
      <c r="B195" s="21">
        <f t="shared" si="13"/>
        <v>142</v>
      </c>
      <c r="C195" s="21">
        <v>63</v>
      </c>
      <c r="D195" s="21">
        <v>79</v>
      </c>
      <c r="E195" s="21">
        <v>42</v>
      </c>
      <c r="F195" s="156"/>
    </row>
    <row r="196" spans="1:6" ht="15" customHeight="1">
      <c r="A196" s="106" t="s">
        <v>397</v>
      </c>
      <c r="B196" s="21">
        <f t="shared" si="13"/>
        <v>140</v>
      </c>
      <c r="C196" s="21">
        <v>67</v>
      </c>
      <c r="D196" s="21">
        <v>73</v>
      </c>
      <c r="E196" s="21">
        <v>39</v>
      </c>
      <c r="F196" s="156"/>
    </row>
    <row r="197" spans="1:6" ht="15" customHeight="1">
      <c r="A197" s="106" t="s">
        <v>398</v>
      </c>
      <c r="B197" s="21">
        <f t="shared" si="13"/>
        <v>77</v>
      </c>
      <c r="C197" s="21">
        <v>37</v>
      </c>
      <c r="D197" s="21">
        <v>40</v>
      </c>
      <c r="E197" s="21">
        <v>26</v>
      </c>
      <c r="F197" s="156"/>
    </row>
    <row r="198" spans="1:6" ht="15" customHeight="1">
      <c r="A198" s="106" t="s">
        <v>399</v>
      </c>
      <c r="B198" s="21">
        <f t="shared" si="13"/>
        <v>65</v>
      </c>
      <c r="C198" s="21">
        <v>29</v>
      </c>
      <c r="D198" s="21">
        <v>36</v>
      </c>
      <c r="E198" s="21">
        <v>21</v>
      </c>
      <c r="F198" s="156"/>
    </row>
    <row r="199" spans="1:6" ht="15" customHeight="1">
      <c r="A199" s="106" t="s">
        <v>400</v>
      </c>
      <c r="B199" s="21">
        <f t="shared" si="13"/>
        <v>60</v>
      </c>
      <c r="C199" s="21">
        <v>27</v>
      </c>
      <c r="D199" s="21">
        <v>33</v>
      </c>
      <c r="E199" s="21">
        <v>21</v>
      </c>
      <c r="F199" s="156"/>
    </row>
    <row r="200" spans="1:6" ht="15" customHeight="1">
      <c r="A200" s="106" t="s">
        <v>401</v>
      </c>
      <c r="B200" s="21">
        <f t="shared" si="13"/>
        <v>64</v>
      </c>
      <c r="C200" s="21">
        <v>33</v>
      </c>
      <c r="D200" s="21">
        <v>31</v>
      </c>
      <c r="E200" s="21">
        <v>30</v>
      </c>
      <c r="F200" s="156"/>
    </row>
    <row r="201" spans="1:6" ht="15" customHeight="1">
      <c r="A201" s="118" t="s">
        <v>402</v>
      </c>
      <c r="B201" s="102">
        <f t="shared" si="13"/>
        <v>233</v>
      </c>
      <c r="C201" s="102">
        <v>115</v>
      </c>
      <c r="D201" s="102">
        <v>118</v>
      </c>
      <c r="E201" s="102">
        <v>85</v>
      </c>
      <c r="F201" s="156"/>
    </row>
    <row r="202" spans="1:6" ht="15" customHeight="1">
      <c r="A202" s="103" t="s">
        <v>191</v>
      </c>
      <c r="B202" s="23">
        <f>SUM(B203:B206)</f>
        <v>833</v>
      </c>
      <c r="C202" s="23">
        <f>SUM(C203:C206)</f>
        <v>413</v>
      </c>
      <c r="D202" s="23">
        <f>SUM(D203:D206)</f>
        <v>420</v>
      </c>
      <c r="E202" s="23">
        <f>SUM(E203:E206)</f>
        <v>325</v>
      </c>
      <c r="F202" s="156"/>
    </row>
    <row r="203" spans="1:6" ht="15" customHeight="1">
      <c r="A203" s="106" t="s">
        <v>403</v>
      </c>
      <c r="B203" s="21">
        <f>SUM(C203:D203)</f>
        <v>52</v>
      </c>
      <c r="C203" s="21">
        <v>27</v>
      </c>
      <c r="D203" s="21">
        <v>25</v>
      </c>
      <c r="E203" s="21">
        <v>27</v>
      </c>
      <c r="F203" s="156"/>
    </row>
    <row r="204" spans="1:5" ht="15" customHeight="1">
      <c r="A204" s="106" t="s">
        <v>404</v>
      </c>
      <c r="B204" s="26">
        <f>SUM(C204:D204)</f>
        <v>379</v>
      </c>
      <c r="C204" s="21">
        <v>188</v>
      </c>
      <c r="D204" s="21">
        <v>191</v>
      </c>
      <c r="E204" s="21">
        <v>146</v>
      </c>
    </row>
    <row r="205" spans="1:5" ht="15" customHeight="1">
      <c r="A205" s="106" t="s">
        <v>405</v>
      </c>
      <c r="B205" s="26">
        <f>SUM(C205:D205)</f>
        <v>198</v>
      </c>
      <c r="C205" s="21">
        <v>99</v>
      </c>
      <c r="D205" s="21">
        <v>99</v>
      </c>
      <c r="E205" s="21">
        <v>76</v>
      </c>
    </row>
    <row r="206" spans="1:5" ht="15" customHeight="1">
      <c r="A206" s="118" t="s">
        <v>406</v>
      </c>
      <c r="B206" s="119">
        <f>SUM(C206:D206)</f>
        <v>204</v>
      </c>
      <c r="C206" s="102">
        <v>99</v>
      </c>
      <c r="D206" s="102">
        <v>105</v>
      </c>
      <c r="E206" s="102">
        <v>76</v>
      </c>
    </row>
    <row r="207" spans="1:5" ht="15" customHeight="1">
      <c r="A207" s="104" t="s">
        <v>192</v>
      </c>
      <c r="B207" s="26">
        <f>SUM(B208:B221)</f>
        <v>1536</v>
      </c>
      <c r="C207" s="21">
        <f>SUM(C208:C221)</f>
        <v>728</v>
      </c>
      <c r="D207" s="21">
        <f>SUM(D208:D221)</f>
        <v>808</v>
      </c>
      <c r="E207" s="21">
        <f>SUM(E208:E221)</f>
        <v>549</v>
      </c>
    </row>
    <row r="208" spans="1:5" ht="15" customHeight="1">
      <c r="A208" s="106" t="s">
        <v>407</v>
      </c>
      <c r="B208" s="26">
        <f aca="true" t="shared" si="14" ref="B208:B221">SUM(C208:D208)</f>
        <v>74</v>
      </c>
      <c r="C208" s="21">
        <v>32</v>
      </c>
      <c r="D208" s="21">
        <v>42</v>
      </c>
      <c r="E208" s="21">
        <v>33</v>
      </c>
    </row>
    <row r="209" spans="1:5" ht="15" customHeight="1">
      <c r="A209" s="106" t="s">
        <v>408</v>
      </c>
      <c r="B209" s="26">
        <f t="shared" si="14"/>
        <v>174</v>
      </c>
      <c r="C209" s="21">
        <v>83</v>
      </c>
      <c r="D209" s="21">
        <v>91</v>
      </c>
      <c r="E209" s="21">
        <v>63</v>
      </c>
    </row>
    <row r="210" spans="1:5" ht="15" customHeight="1">
      <c r="A210" s="106" t="s">
        <v>409</v>
      </c>
      <c r="B210" s="26">
        <f t="shared" si="14"/>
        <v>208</v>
      </c>
      <c r="C210" s="21">
        <v>97</v>
      </c>
      <c r="D210" s="21">
        <v>111</v>
      </c>
      <c r="E210" s="21">
        <v>76</v>
      </c>
    </row>
    <row r="211" spans="1:5" ht="15" customHeight="1">
      <c r="A211" s="106" t="s">
        <v>410</v>
      </c>
      <c r="B211" s="26">
        <f t="shared" si="14"/>
        <v>24</v>
      </c>
      <c r="C211" s="21">
        <v>12</v>
      </c>
      <c r="D211" s="21">
        <v>12</v>
      </c>
      <c r="E211" s="21">
        <v>8</v>
      </c>
    </row>
    <row r="212" spans="1:5" ht="15" customHeight="1">
      <c r="A212" s="106" t="s">
        <v>411</v>
      </c>
      <c r="B212" s="26">
        <f t="shared" si="14"/>
        <v>54</v>
      </c>
      <c r="C212" s="21">
        <v>28</v>
      </c>
      <c r="D212" s="21">
        <v>26</v>
      </c>
      <c r="E212" s="21">
        <v>18</v>
      </c>
    </row>
    <row r="213" spans="1:5" ht="15" customHeight="1">
      <c r="A213" s="106" t="s">
        <v>412</v>
      </c>
      <c r="B213" s="26">
        <f t="shared" si="14"/>
        <v>82</v>
      </c>
      <c r="C213" s="21">
        <v>40</v>
      </c>
      <c r="D213" s="21">
        <v>42</v>
      </c>
      <c r="E213" s="21">
        <v>27</v>
      </c>
    </row>
    <row r="214" spans="1:5" ht="15" customHeight="1">
      <c r="A214" s="106" t="s">
        <v>413</v>
      </c>
      <c r="B214" s="26">
        <f t="shared" si="14"/>
        <v>107</v>
      </c>
      <c r="C214" s="21">
        <v>52</v>
      </c>
      <c r="D214" s="21">
        <v>55</v>
      </c>
      <c r="E214" s="21">
        <v>37</v>
      </c>
    </row>
    <row r="215" spans="1:5" ht="15" customHeight="1">
      <c r="A215" s="106" t="s">
        <v>414</v>
      </c>
      <c r="B215" s="26">
        <f t="shared" si="14"/>
        <v>99</v>
      </c>
      <c r="C215" s="21">
        <v>50</v>
      </c>
      <c r="D215" s="21">
        <v>49</v>
      </c>
      <c r="E215" s="21">
        <v>37</v>
      </c>
    </row>
    <row r="216" spans="1:5" ht="15" customHeight="1">
      <c r="A216" s="106" t="s">
        <v>415</v>
      </c>
      <c r="B216" s="26">
        <f t="shared" si="14"/>
        <v>102</v>
      </c>
      <c r="C216" s="21">
        <v>44</v>
      </c>
      <c r="D216" s="21">
        <v>58</v>
      </c>
      <c r="E216" s="21">
        <v>35</v>
      </c>
    </row>
    <row r="217" spans="1:5" ht="15" customHeight="1">
      <c r="A217" s="106" t="s">
        <v>193</v>
      </c>
      <c r="B217" s="26">
        <f t="shared" si="14"/>
        <v>69</v>
      </c>
      <c r="C217" s="21">
        <v>33</v>
      </c>
      <c r="D217" s="21">
        <v>36</v>
      </c>
      <c r="E217" s="21">
        <v>24</v>
      </c>
    </row>
    <row r="218" spans="1:5" ht="15" customHeight="1">
      <c r="A218" s="106" t="s">
        <v>416</v>
      </c>
      <c r="B218" s="26">
        <f t="shared" si="14"/>
        <v>86</v>
      </c>
      <c r="C218" s="21">
        <v>32</v>
      </c>
      <c r="D218" s="21">
        <v>54</v>
      </c>
      <c r="E218" s="21">
        <v>36</v>
      </c>
    </row>
    <row r="219" spans="1:5" ht="15" customHeight="1">
      <c r="A219" s="106" t="s">
        <v>417</v>
      </c>
      <c r="B219" s="26">
        <f t="shared" si="14"/>
        <v>384</v>
      </c>
      <c r="C219" s="21">
        <v>190</v>
      </c>
      <c r="D219" s="21">
        <v>194</v>
      </c>
      <c r="E219" s="21">
        <v>126</v>
      </c>
    </row>
    <row r="220" spans="1:5" ht="15" customHeight="1">
      <c r="A220" s="106" t="s">
        <v>418</v>
      </c>
      <c r="B220" s="26">
        <f t="shared" si="14"/>
        <v>43</v>
      </c>
      <c r="C220" s="21">
        <v>20</v>
      </c>
      <c r="D220" s="21">
        <v>23</v>
      </c>
      <c r="E220" s="21">
        <v>16</v>
      </c>
    </row>
    <row r="221" spans="1:5" ht="15" customHeight="1">
      <c r="A221" s="106" t="s">
        <v>419</v>
      </c>
      <c r="B221" s="26">
        <f t="shared" si="14"/>
        <v>30</v>
      </c>
      <c r="C221" s="21">
        <v>15</v>
      </c>
      <c r="D221" s="21">
        <v>15</v>
      </c>
      <c r="E221" s="21">
        <v>13</v>
      </c>
    </row>
    <row r="222" spans="1:5" ht="15" customHeight="1">
      <c r="A222" s="103" t="s">
        <v>194</v>
      </c>
      <c r="B222" s="117">
        <f>SUM(B223:B249)</f>
        <v>9067</v>
      </c>
      <c r="C222" s="23">
        <f>SUM(C223:C249)</f>
        <v>4387</v>
      </c>
      <c r="D222" s="23">
        <f>SUM(D223:D249)</f>
        <v>4680</v>
      </c>
      <c r="E222" s="23">
        <f>SUM(E223:E249)</f>
        <v>3510</v>
      </c>
    </row>
    <row r="223" spans="1:5" ht="15" customHeight="1">
      <c r="A223" s="106" t="s">
        <v>420</v>
      </c>
      <c r="B223" s="26">
        <f aca="true" t="shared" si="15" ref="B223:B249">SUM(C223:D223)</f>
        <v>232</v>
      </c>
      <c r="C223" s="21">
        <v>116</v>
      </c>
      <c r="D223" s="21">
        <v>116</v>
      </c>
      <c r="E223" s="21">
        <v>82</v>
      </c>
    </row>
    <row r="224" spans="1:5" ht="15" customHeight="1">
      <c r="A224" s="106" t="s">
        <v>421</v>
      </c>
      <c r="B224" s="26">
        <f t="shared" si="15"/>
        <v>61</v>
      </c>
      <c r="C224" s="21">
        <v>29</v>
      </c>
      <c r="D224" s="21">
        <v>32</v>
      </c>
      <c r="E224" s="21">
        <v>30</v>
      </c>
    </row>
    <row r="225" spans="1:5" ht="15" customHeight="1">
      <c r="A225" s="106" t="s">
        <v>422</v>
      </c>
      <c r="B225" s="26">
        <f t="shared" si="15"/>
        <v>450</v>
      </c>
      <c r="C225" s="21">
        <v>221</v>
      </c>
      <c r="D225" s="21">
        <v>229</v>
      </c>
      <c r="E225" s="21">
        <v>174</v>
      </c>
    </row>
    <row r="226" spans="1:5" ht="15" customHeight="1">
      <c r="A226" s="106" t="s">
        <v>423</v>
      </c>
      <c r="B226" s="26">
        <f t="shared" si="15"/>
        <v>79</v>
      </c>
      <c r="C226" s="21">
        <v>40</v>
      </c>
      <c r="D226" s="21">
        <v>39</v>
      </c>
      <c r="E226" s="21">
        <v>32</v>
      </c>
    </row>
    <row r="227" spans="1:5" ht="15" customHeight="1">
      <c r="A227" s="106" t="s">
        <v>424</v>
      </c>
      <c r="B227" s="26">
        <f t="shared" si="15"/>
        <v>295</v>
      </c>
      <c r="C227" s="21">
        <v>142</v>
      </c>
      <c r="D227" s="21">
        <v>153</v>
      </c>
      <c r="E227" s="21">
        <v>112</v>
      </c>
    </row>
    <row r="228" spans="1:5" ht="15" customHeight="1">
      <c r="A228" s="106" t="s">
        <v>425</v>
      </c>
      <c r="B228" s="26">
        <f t="shared" si="15"/>
        <v>165</v>
      </c>
      <c r="C228" s="21">
        <v>85</v>
      </c>
      <c r="D228" s="21">
        <v>80</v>
      </c>
      <c r="E228" s="21">
        <v>51</v>
      </c>
    </row>
    <row r="229" spans="1:5" ht="15" customHeight="1">
      <c r="A229" s="106" t="s">
        <v>426</v>
      </c>
      <c r="B229" s="26">
        <f t="shared" si="15"/>
        <v>191</v>
      </c>
      <c r="C229" s="21">
        <v>96</v>
      </c>
      <c r="D229" s="21">
        <v>95</v>
      </c>
      <c r="E229" s="21">
        <v>70</v>
      </c>
    </row>
    <row r="230" spans="1:5" ht="15" customHeight="1">
      <c r="A230" s="106" t="s">
        <v>427</v>
      </c>
      <c r="B230" s="26">
        <f t="shared" si="15"/>
        <v>409</v>
      </c>
      <c r="C230" s="21">
        <v>201</v>
      </c>
      <c r="D230" s="21">
        <v>208</v>
      </c>
      <c r="E230" s="21">
        <v>187</v>
      </c>
    </row>
    <row r="231" spans="1:5" ht="15" customHeight="1">
      <c r="A231" s="106" t="s">
        <v>428</v>
      </c>
      <c r="B231" s="26">
        <f t="shared" si="15"/>
        <v>237</v>
      </c>
      <c r="C231" s="21">
        <v>115</v>
      </c>
      <c r="D231" s="21">
        <v>122</v>
      </c>
      <c r="E231" s="21">
        <v>82</v>
      </c>
    </row>
    <row r="232" spans="1:5" ht="15" customHeight="1">
      <c r="A232" s="106" t="s">
        <v>429</v>
      </c>
      <c r="B232" s="26">
        <f t="shared" si="15"/>
        <v>554</v>
      </c>
      <c r="C232" s="21">
        <v>238</v>
      </c>
      <c r="D232" s="21">
        <v>316</v>
      </c>
      <c r="E232" s="21">
        <v>237</v>
      </c>
    </row>
    <row r="233" spans="1:5" ht="15" customHeight="1">
      <c r="A233" s="106" t="s">
        <v>430</v>
      </c>
      <c r="B233" s="26">
        <f t="shared" si="15"/>
        <v>526</v>
      </c>
      <c r="C233" s="21">
        <v>241</v>
      </c>
      <c r="D233" s="21">
        <v>285</v>
      </c>
      <c r="E233" s="21">
        <v>195</v>
      </c>
    </row>
    <row r="234" spans="1:5" ht="15" customHeight="1">
      <c r="A234" s="106" t="s">
        <v>431</v>
      </c>
      <c r="B234" s="26">
        <f t="shared" si="15"/>
        <v>409</v>
      </c>
      <c r="C234" s="21">
        <v>201</v>
      </c>
      <c r="D234" s="21">
        <v>208</v>
      </c>
      <c r="E234" s="21">
        <v>149</v>
      </c>
    </row>
    <row r="235" spans="1:5" ht="15" customHeight="1">
      <c r="A235" s="106" t="s">
        <v>195</v>
      </c>
      <c r="B235" s="26">
        <f t="shared" si="15"/>
        <v>41</v>
      </c>
      <c r="C235" s="21">
        <v>21</v>
      </c>
      <c r="D235" s="21">
        <v>20</v>
      </c>
      <c r="E235" s="21">
        <v>12</v>
      </c>
    </row>
    <row r="236" spans="1:5" ht="15" customHeight="1">
      <c r="A236" s="106" t="s">
        <v>432</v>
      </c>
      <c r="B236" s="26">
        <f t="shared" si="15"/>
        <v>63</v>
      </c>
      <c r="C236" s="21">
        <v>29</v>
      </c>
      <c r="D236" s="21">
        <v>34</v>
      </c>
      <c r="E236" s="21">
        <v>17</v>
      </c>
    </row>
    <row r="237" spans="1:5" ht="15" customHeight="1">
      <c r="A237" s="106" t="s">
        <v>433</v>
      </c>
      <c r="B237" s="26">
        <f t="shared" si="15"/>
        <v>222</v>
      </c>
      <c r="C237" s="21">
        <v>102</v>
      </c>
      <c r="D237" s="21">
        <v>120</v>
      </c>
      <c r="E237" s="21">
        <v>98</v>
      </c>
    </row>
    <row r="238" spans="1:5" ht="15" customHeight="1">
      <c r="A238" s="106" t="s">
        <v>434</v>
      </c>
      <c r="B238" s="26">
        <f t="shared" si="15"/>
        <v>368</v>
      </c>
      <c r="C238" s="21">
        <v>175</v>
      </c>
      <c r="D238" s="21">
        <v>193</v>
      </c>
      <c r="E238" s="21">
        <v>143</v>
      </c>
    </row>
    <row r="239" spans="1:5" ht="15" customHeight="1">
      <c r="A239" s="106" t="s">
        <v>435</v>
      </c>
      <c r="B239" s="26">
        <f t="shared" si="15"/>
        <v>246</v>
      </c>
      <c r="C239" s="21">
        <v>118</v>
      </c>
      <c r="D239" s="21">
        <v>128</v>
      </c>
      <c r="E239" s="21">
        <v>108</v>
      </c>
    </row>
    <row r="240" spans="1:5" ht="15" customHeight="1">
      <c r="A240" s="106" t="s">
        <v>436</v>
      </c>
      <c r="B240" s="26">
        <f t="shared" si="15"/>
        <v>346</v>
      </c>
      <c r="C240" s="21">
        <v>153</v>
      </c>
      <c r="D240" s="21">
        <v>193</v>
      </c>
      <c r="E240" s="21">
        <v>172</v>
      </c>
    </row>
    <row r="241" spans="1:5" ht="15" customHeight="1">
      <c r="A241" s="106" t="s">
        <v>516</v>
      </c>
      <c r="B241" s="26">
        <f t="shared" si="15"/>
        <v>282</v>
      </c>
      <c r="C241" s="21">
        <v>126</v>
      </c>
      <c r="D241" s="21">
        <v>156</v>
      </c>
      <c r="E241" s="21">
        <v>122</v>
      </c>
    </row>
    <row r="242" spans="1:5" ht="15" customHeight="1">
      <c r="A242" s="106" t="s">
        <v>196</v>
      </c>
      <c r="B242" s="26">
        <f t="shared" si="15"/>
        <v>773</v>
      </c>
      <c r="C242" s="21">
        <v>413</v>
      </c>
      <c r="D242" s="21">
        <v>360</v>
      </c>
      <c r="E242" s="21">
        <v>332</v>
      </c>
    </row>
    <row r="243" spans="1:5" ht="15" customHeight="1">
      <c r="A243" s="106" t="s">
        <v>197</v>
      </c>
      <c r="B243" s="26">
        <f t="shared" si="15"/>
        <v>108</v>
      </c>
      <c r="C243" s="21">
        <v>42</v>
      </c>
      <c r="D243" s="21">
        <v>66</v>
      </c>
      <c r="E243" s="21">
        <v>51</v>
      </c>
    </row>
    <row r="244" spans="1:5" ht="15" customHeight="1">
      <c r="A244" s="106" t="s">
        <v>198</v>
      </c>
      <c r="B244" s="26">
        <f t="shared" si="15"/>
        <v>465</v>
      </c>
      <c r="C244" s="21">
        <v>218</v>
      </c>
      <c r="D244" s="21">
        <v>247</v>
      </c>
      <c r="E244" s="21">
        <v>162</v>
      </c>
    </row>
    <row r="245" spans="1:5" ht="15" customHeight="1">
      <c r="A245" s="106" t="s">
        <v>199</v>
      </c>
      <c r="B245" s="26">
        <f t="shared" si="15"/>
        <v>363</v>
      </c>
      <c r="C245" s="21">
        <v>181</v>
      </c>
      <c r="D245" s="21">
        <v>182</v>
      </c>
      <c r="E245" s="21">
        <v>120</v>
      </c>
    </row>
    <row r="246" spans="1:5" ht="15" customHeight="1">
      <c r="A246" s="106" t="s">
        <v>200</v>
      </c>
      <c r="B246" s="26">
        <f t="shared" si="15"/>
        <v>451</v>
      </c>
      <c r="C246" s="21">
        <v>231</v>
      </c>
      <c r="D246" s="21">
        <v>220</v>
      </c>
      <c r="E246" s="21">
        <v>159</v>
      </c>
    </row>
    <row r="247" spans="1:5" ht="15" customHeight="1">
      <c r="A247" s="106" t="s">
        <v>201</v>
      </c>
      <c r="B247" s="26">
        <f t="shared" si="15"/>
        <v>589</v>
      </c>
      <c r="C247" s="21">
        <v>283</v>
      </c>
      <c r="D247" s="21">
        <v>306</v>
      </c>
      <c r="E247" s="21">
        <v>204</v>
      </c>
    </row>
    <row r="248" spans="1:5" ht="15" customHeight="1">
      <c r="A248" s="106" t="s">
        <v>202</v>
      </c>
      <c r="B248" s="26">
        <f t="shared" si="15"/>
        <v>589</v>
      </c>
      <c r="C248" s="21">
        <v>293</v>
      </c>
      <c r="D248" s="21">
        <v>296</v>
      </c>
      <c r="E248" s="21">
        <v>216</v>
      </c>
    </row>
    <row r="249" spans="1:5" ht="15" customHeight="1">
      <c r="A249" s="106" t="s">
        <v>203</v>
      </c>
      <c r="B249" s="26">
        <f t="shared" si="15"/>
        <v>553</v>
      </c>
      <c r="C249" s="21">
        <v>277</v>
      </c>
      <c r="D249" s="21">
        <v>276</v>
      </c>
      <c r="E249" s="21">
        <v>193</v>
      </c>
    </row>
    <row r="250" spans="1:5" ht="15" customHeight="1">
      <c r="A250" s="103" t="s">
        <v>204</v>
      </c>
      <c r="B250" s="117">
        <f>SUM(B251:B262)</f>
        <v>3103</v>
      </c>
      <c r="C250" s="23">
        <f>SUM(C251:C262)</f>
        <v>1554</v>
      </c>
      <c r="D250" s="23">
        <f>SUM(D251:D262)</f>
        <v>1549</v>
      </c>
      <c r="E250" s="23">
        <f>SUM(E251:E262)</f>
        <v>1072</v>
      </c>
    </row>
    <row r="251" spans="1:5" ht="15" customHeight="1">
      <c r="A251" s="106" t="s">
        <v>205</v>
      </c>
      <c r="B251" s="26">
        <f>SUM(C251:D251)</f>
        <v>213</v>
      </c>
      <c r="C251" s="21">
        <v>106</v>
      </c>
      <c r="D251" s="21">
        <v>107</v>
      </c>
      <c r="E251" s="21">
        <v>71</v>
      </c>
    </row>
    <row r="252" spans="1:5" ht="15" customHeight="1">
      <c r="A252" s="106" t="s">
        <v>242</v>
      </c>
      <c r="B252" s="26">
        <f>SUM(C252:D252)</f>
        <v>128</v>
      </c>
      <c r="C252" s="21">
        <v>63</v>
      </c>
      <c r="D252" s="21">
        <v>65</v>
      </c>
      <c r="E252" s="21">
        <v>38</v>
      </c>
    </row>
    <row r="253" spans="1:5" ht="15" customHeight="1" thickBot="1">
      <c r="A253" s="107" t="s">
        <v>437</v>
      </c>
      <c r="B253" s="29">
        <f>SUM(C253:D253)</f>
        <v>637</v>
      </c>
      <c r="C253" s="27">
        <v>319</v>
      </c>
      <c r="D253" s="27">
        <v>318</v>
      </c>
      <c r="E253" s="27">
        <v>218</v>
      </c>
    </row>
    <row r="254" spans="1:5" ht="15" customHeight="1">
      <c r="A254" s="106" t="s">
        <v>517</v>
      </c>
      <c r="B254" s="21">
        <f aca="true" t="shared" si="16" ref="B254:B262">SUM(C254:D254)</f>
        <v>298</v>
      </c>
      <c r="C254" s="21">
        <v>166</v>
      </c>
      <c r="D254" s="21">
        <v>132</v>
      </c>
      <c r="E254" s="21">
        <v>89</v>
      </c>
    </row>
    <row r="255" spans="1:5" ht="15" customHeight="1">
      <c r="A255" s="106" t="s">
        <v>438</v>
      </c>
      <c r="B255" s="21">
        <f t="shared" si="16"/>
        <v>173</v>
      </c>
      <c r="C255" s="21">
        <v>82</v>
      </c>
      <c r="D255" s="21">
        <v>91</v>
      </c>
      <c r="E255" s="21">
        <v>57</v>
      </c>
    </row>
    <row r="256" spans="1:5" ht="15" customHeight="1">
      <c r="A256" s="106" t="s">
        <v>439</v>
      </c>
      <c r="B256" s="21">
        <f t="shared" si="16"/>
        <v>171</v>
      </c>
      <c r="C256" s="21">
        <v>86</v>
      </c>
      <c r="D256" s="21">
        <v>85</v>
      </c>
      <c r="E256" s="21">
        <v>59</v>
      </c>
    </row>
    <row r="257" spans="1:5" ht="15" customHeight="1">
      <c r="A257" s="106" t="s">
        <v>440</v>
      </c>
      <c r="B257" s="21">
        <f t="shared" si="16"/>
        <v>513</v>
      </c>
      <c r="C257" s="21">
        <v>262</v>
      </c>
      <c r="D257" s="21">
        <v>251</v>
      </c>
      <c r="E257" s="21">
        <v>202</v>
      </c>
    </row>
    <row r="258" spans="1:5" ht="15" customHeight="1">
      <c r="A258" s="106" t="s">
        <v>441</v>
      </c>
      <c r="B258" s="21">
        <f t="shared" si="16"/>
        <v>357</v>
      </c>
      <c r="C258" s="21">
        <v>168</v>
      </c>
      <c r="D258" s="21">
        <v>189</v>
      </c>
      <c r="E258" s="21">
        <v>123</v>
      </c>
    </row>
    <row r="259" spans="1:5" ht="15" customHeight="1">
      <c r="A259" s="106" t="s">
        <v>206</v>
      </c>
      <c r="B259" s="21">
        <f t="shared" si="16"/>
        <v>158</v>
      </c>
      <c r="C259" s="21">
        <v>79</v>
      </c>
      <c r="D259" s="21">
        <v>79</v>
      </c>
      <c r="E259" s="21">
        <v>57</v>
      </c>
    </row>
    <row r="260" spans="1:5" ht="15" customHeight="1">
      <c r="A260" s="106" t="s">
        <v>207</v>
      </c>
      <c r="B260" s="21">
        <f t="shared" si="16"/>
        <v>188</v>
      </c>
      <c r="C260" s="21">
        <v>96</v>
      </c>
      <c r="D260" s="21">
        <v>92</v>
      </c>
      <c r="E260" s="21">
        <v>67</v>
      </c>
    </row>
    <row r="261" spans="1:5" ht="15" customHeight="1">
      <c r="A261" s="106" t="s">
        <v>208</v>
      </c>
      <c r="B261" s="21">
        <f t="shared" si="16"/>
        <v>153</v>
      </c>
      <c r="C261" s="21">
        <v>73</v>
      </c>
      <c r="D261" s="21">
        <v>80</v>
      </c>
      <c r="E261" s="21">
        <v>61</v>
      </c>
    </row>
    <row r="262" spans="1:5" ht="15" customHeight="1">
      <c r="A262" s="118" t="s">
        <v>442</v>
      </c>
      <c r="B262" s="102">
        <f t="shared" si="16"/>
        <v>114</v>
      </c>
      <c r="C262" s="102">
        <v>54</v>
      </c>
      <c r="D262" s="102">
        <v>60</v>
      </c>
      <c r="E262" s="102">
        <v>30</v>
      </c>
    </row>
    <row r="263" spans="1:5" ht="15" customHeight="1">
      <c r="A263" s="104" t="s">
        <v>209</v>
      </c>
      <c r="B263" s="21">
        <f>SUM(B264:B278)</f>
        <v>2365</v>
      </c>
      <c r="C263" s="21">
        <f>SUM(C264:C278)</f>
        <v>1100</v>
      </c>
      <c r="D263" s="21">
        <f>SUM(D264:D278)</f>
        <v>1265</v>
      </c>
      <c r="E263" s="21">
        <f>SUM(E264:E278)</f>
        <v>822</v>
      </c>
    </row>
    <row r="264" spans="1:5" ht="15" customHeight="1">
      <c r="A264" s="106" t="s">
        <v>443</v>
      </c>
      <c r="B264" s="21">
        <f aca="true" t="shared" si="17" ref="B264:B278">SUM(C264:D264)</f>
        <v>205</v>
      </c>
      <c r="C264" s="21">
        <v>97</v>
      </c>
      <c r="D264" s="21">
        <v>108</v>
      </c>
      <c r="E264" s="21">
        <v>64</v>
      </c>
    </row>
    <row r="265" spans="1:5" ht="15" customHeight="1">
      <c r="A265" s="106" t="s">
        <v>444</v>
      </c>
      <c r="B265" s="21">
        <f t="shared" si="17"/>
        <v>110</v>
      </c>
      <c r="C265" s="21">
        <v>51</v>
      </c>
      <c r="D265" s="21">
        <v>59</v>
      </c>
      <c r="E265" s="21">
        <v>34</v>
      </c>
    </row>
    <row r="266" spans="1:5" ht="15" customHeight="1">
      <c r="A266" s="106" t="s">
        <v>445</v>
      </c>
      <c r="B266" s="21">
        <f t="shared" si="17"/>
        <v>216</v>
      </c>
      <c r="C266" s="21">
        <v>107</v>
      </c>
      <c r="D266" s="21">
        <v>109</v>
      </c>
      <c r="E266" s="21">
        <v>75</v>
      </c>
    </row>
    <row r="267" spans="1:5" ht="15" customHeight="1">
      <c r="A267" s="106" t="s">
        <v>446</v>
      </c>
      <c r="B267" s="21">
        <f t="shared" si="17"/>
        <v>74</v>
      </c>
      <c r="C267" s="21">
        <v>30</v>
      </c>
      <c r="D267" s="21">
        <v>44</v>
      </c>
      <c r="E267" s="21">
        <v>26</v>
      </c>
    </row>
    <row r="268" spans="1:5" ht="15" customHeight="1">
      <c r="A268" s="106" t="s">
        <v>447</v>
      </c>
      <c r="B268" s="21">
        <f t="shared" si="17"/>
        <v>189</v>
      </c>
      <c r="C268" s="21">
        <v>86</v>
      </c>
      <c r="D268" s="21">
        <v>103</v>
      </c>
      <c r="E268" s="21">
        <v>59</v>
      </c>
    </row>
    <row r="269" spans="1:5" ht="15" customHeight="1">
      <c r="A269" s="106" t="s">
        <v>448</v>
      </c>
      <c r="B269" s="21">
        <f t="shared" si="17"/>
        <v>181</v>
      </c>
      <c r="C269" s="21">
        <v>80</v>
      </c>
      <c r="D269" s="21">
        <v>101</v>
      </c>
      <c r="E269" s="21">
        <v>78</v>
      </c>
    </row>
    <row r="270" spans="1:5" ht="15" customHeight="1">
      <c r="A270" s="106" t="s">
        <v>210</v>
      </c>
      <c r="B270" s="21">
        <f t="shared" si="17"/>
        <v>146</v>
      </c>
      <c r="C270" s="21">
        <v>64</v>
      </c>
      <c r="D270" s="21">
        <v>82</v>
      </c>
      <c r="E270" s="21">
        <v>59</v>
      </c>
    </row>
    <row r="271" spans="1:5" ht="15" customHeight="1">
      <c r="A271" s="106" t="s">
        <v>449</v>
      </c>
      <c r="B271" s="21">
        <f t="shared" si="17"/>
        <v>45</v>
      </c>
      <c r="C271" s="21">
        <v>20</v>
      </c>
      <c r="D271" s="21">
        <v>25</v>
      </c>
      <c r="E271" s="21">
        <v>16</v>
      </c>
    </row>
    <row r="272" spans="1:5" ht="15" customHeight="1">
      <c r="A272" s="106" t="s">
        <v>450</v>
      </c>
      <c r="B272" s="21">
        <f t="shared" si="17"/>
        <v>280</v>
      </c>
      <c r="C272" s="21">
        <v>129</v>
      </c>
      <c r="D272" s="21">
        <v>151</v>
      </c>
      <c r="E272" s="21">
        <v>100</v>
      </c>
    </row>
    <row r="273" spans="1:5" ht="15" customHeight="1">
      <c r="A273" s="106" t="s">
        <v>451</v>
      </c>
      <c r="B273" s="21">
        <f t="shared" si="17"/>
        <v>211</v>
      </c>
      <c r="C273" s="21">
        <v>96</v>
      </c>
      <c r="D273" s="21">
        <v>115</v>
      </c>
      <c r="E273" s="21">
        <v>57</v>
      </c>
    </row>
    <row r="274" spans="1:5" ht="15" customHeight="1">
      <c r="A274" s="106" t="s">
        <v>452</v>
      </c>
      <c r="B274" s="21">
        <f t="shared" si="17"/>
        <v>18</v>
      </c>
      <c r="C274" s="21">
        <v>7</v>
      </c>
      <c r="D274" s="21">
        <v>11</v>
      </c>
      <c r="E274" s="21">
        <v>6</v>
      </c>
    </row>
    <row r="275" spans="1:5" ht="15" customHeight="1">
      <c r="A275" s="106" t="s">
        <v>453</v>
      </c>
      <c r="B275" s="21">
        <f t="shared" si="17"/>
        <v>295</v>
      </c>
      <c r="C275" s="21">
        <v>140</v>
      </c>
      <c r="D275" s="21">
        <v>155</v>
      </c>
      <c r="E275" s="21">
        <v>105</v>
      </c>
    </row>
    <row r="276" spans="1:5" ht="15" customHeight="1">
      <c r="A276" s="106" t="s">
        <v>454</v>
      </c>
      <c r="B276" s="21">
        <f t="shared" si="17"/>
        <v>149</v>
      </c>
      <c r="C276" s="21">
        <v>70</v>
      </c>
      <c r="D276" s="21">
        <v>79</v>
      </c>
      <c r="E276" s="21">
        <v>52</v>
      </c>
    </row>
    <row r="277" spans="1:5" ht="15" customHeight="1">
      <c r="A277" s="106" t="s">
        <v>455</v>
      </c>
      <c r="B277" s="21">
        <f t="shared" si="17"/>
        <v>135</v>
      </c>
      <c r="C277" s="21">
        <v>68</v>
      </c>
      <c r="D277" s="21">
        <v>67</v>
      </c>
      <c r="E277" s="21">
        <v>47</v>
      </c>
    </row>
    <row r="278" spans="1:5" ht="15" customHeight="1">
      <c r="A278" s="106" t="s">
        <v>456</v>
      </c>
      <c r="B278" s="21">
        <f t="shared" si="17"/>
        <v>111</v>
      </c>
      <c r="C278" s="21">
        <v>55</v>
      </c>
      <c r="D278" s="21">
        <v>56</v>
      </c>
      <c r="E278" s="21">
        <v>44</v>
      </c>
    </row>
    <row r="279" spans="1:5" ht="15" customHeight="1">
      <c r="A279" s="103" t="s">
        <v>211</v>
      </c>
      <c r="B279" s="23">
        <f>SUM(B280:B302)</f>
        <v>3799</v>
      </c>
      <c r="C279" s="23">
        <f>SUM(C280:C302)</f>
        <v>1852</v>
      </c>
      <c r="D279" s="23">
        <f>SUM(D280:D302)</f>
        <v>1947</v>
      </c>
      <c r="E279" s="23">
        <f>SUM(E280:E302)</f>
        <v>1306</v>
      </c>
    </row>
    <row r="280" spans="1:5" ht="15" customHeight="1">
      <c r="A280" s="106" t="s">
        <v>457</v>
      </c>
      <c r="B280" s="21">
        <f aca="true" t="shared" si="18" ref="B280:B302">SUM(C280:D280)</f>
        <v>192</v>
      </c>
      <c r="C280" s="21">
        <v>90</v>
      </c>
      <c r="D280" s="21">
        <v>102</v>
      </c>
      <c r="E280" s="21">
        <v>60</v>
      </c>
    </row>
    <row r="281" spans="1:5" ht="15" customHeight="1">
      <c r="A281" s="106" t="s">
        <v>458</v>
      </c>
      <c r="B281" s="21">
        <f t="shared" si="18"/>
        <v>384</v>
      </c>
      <c r="C281" s="21">
        <v>182</v>
      </c>
      <c r="D281" s="21">
        <v>202</v>
      </c>
      <c r="E281" s="21">
        <v>133</v>
      </c>
    </row>
    <row r="282" spans="1:5" ht="15" customHeight="1">
      <c r="A282" s="106" t="s">
        <v>459</v>
      </c>
      <c r="B282" s="21">
        <f t="shared" si="18"/>
        <v>155</v>
      </c>
      <c r="C282" s="21">
        <v>81</v>
      </c>
      <c r="D282" s="21">
        <v>74</v>
      </c>
      <c r="E282" s="21">
        <v>56</v>
      </c>
    </row>
    <row r="283" spans="1:5" ht="15" customHeight="1">
      <c r="A283" s="106" t="s">
        <v>212</v>
      </c>
      <c r="B283" s="21">
        <f t="shared" si="18"/>
        <v>34</v>
      </c>
      <c r="C283" s="21">
        <v>19</v>
      </c>
      <c r="D283" s="21">
        <v>15</v>
      </c>
      <c r="E283" s="21">
        <v>21</v>
      </c>
    </row>
    <row r="284" spans="1:5" ht="15" customHeight="1">
      <c r="A284" s="106" t="s">
        <v>213</v>
      </c>
      <c r="B284" s="21">
        <f t="shared" si="18"/>
        <v>131</v>
      </c>
      <c r="C284" s="21">
        <v>66</v>
      </c>
      <c r="D284" s="21">
        <v>65</v>
      </c>
      <c r="E284" s="21">
        <v>45</v>
      </c>
    </row>
    <row r="285" spans="1:5" ht="15" customHeight="1">
      <c r="A285" s="106" t="s">
        <v>460</v>
      </c>
      <c r="B285" s="21">
        <f t="shared" si="18"/>
        <v>162</v>
      </c>
      <c r="C285" s="21">
        <v>82</v>
      </c>
      <c r="D285" s="21">
        <v>80</v>
      </c>
      <c r="E285" s="21">
        <v>51</v>
      </c>
    </row>
    <row r="286" spans="1:5" ht="15" customHeight="1">
      <c r="A286" s="106" t="s">
        <v>214</v>
      </c>
      <c r="B286" s="21">
        <f t="shared" si="18"/>
        <v>47</v>
      </c>
      <c r="C286" s="21">
        <v>24</v>
      </c>
      <c r="D286" s="21">
        <v>23</v>
      </c>
      <c r="E286" s="21">
        <v>11</v>
      </c>
    </row>
    <row r="287" spans="1:5" ht="15" customHeight="1">
      <c r="A287" s="106" t="s">
        <v>461</v>
      </c>
      <c r="B287" s="21">
        <f t="shared" si="18"/>
        <v>256</v>
      </c>
      <c r="C287" s="21">
        <v>121</v>
      </c>
      <c r="D287" s="21">
        <v>135</v>
      </c>
      <c r="E287" s="21">
        <v>84</v>
      </c>
    </row>
    <row r="288" spans="1:5" ht="15" customHeight="1">
      <c r="A288" s="106" t="s">
        <v>462</v>
      </c>
      <c r="B288" s="21">
        <f t="shared" si="18"/>
        <v>70</v>
      </c>
      <c r="C288" s="21">
        <v>32</v>
      </c>
      <c r="D288" s="21">
        <v>38</v>
      </c>
      <c r="E288" s="21">
        <v>26</v>
      </c>
    </row>
    <row r="289" spans="1:5" ht="15" customHeight="1">
      <c r="A289" s="106" t="s">
        <v>463</v>
      </c>
      <c r="B289" s="21">
        <f t="shared" si="18"/>
        <v>180</v>
      </c>
      <c r="C289" s="21">
        <v>89</v>
      </c>
      <c r="D289" s="21">
        <v>91</v>
      </c>
      <c r="E289" s="21">
        <v>67</v>
      </c>
    </row>
    <row r="290" spans="1:5" ht="15" customHeight="1">
      <c r="A290" s="106" t="s">
        <v>215</v>
      </c>
      <c r="B290" s="21">
        <f t="shared" si="18"/>
        <v>301</v>
      </c>
      <c r="C290" s="21">
        <v>145</v>
      </c>
      <c r="D290" s="21">
        <v>156</v>
      </c>
      <c r="E290" s="21">
        <v>106</v>
      </c>
    </row>
    <row r="291" spans="1:5" ht="15" customHeight="1">
      <c r="A291" s="106" t="s">
        <v>216</v>
      </c>
      <c r="B291" s="21">
        <f t="shared" si="18"/>
        <v>282</v>
      </c>
      <c r="C291" s="21">
        <v>135</v>
      </c>
      <c r="D291" s="21">
        <v>147</v>
      </c>
      <c r="E291" s="21">
        <v>100</v>
      </c>
    </row>
    <row r="292" spans="1:5" ht="15" customHeight="1">
      <c r="A292" s="106" t="s">
        <v>464</v>
      </c>
      <c r="B292" s="21">
        <f t="shared" si="18"/>
        <v>146</v>
      </c>
      <c r="C292" s="21">
        <v>68</v>
      </c>
      <c r="D292" s="21">
        <v>78</v>
      </c>
      <c r="E292" s="21">
        <v>51</v>
      </c>
    </row>
    <row r="293" spans="1:5" ht="15" customHeight="1">
      <c r="A293" s="106" t="s">
        <v>465</v>
      </c>
      <c r="B293" s="21">
        <f t="shared" si="18"/>
        <v>343</v>
      </c>
      <c r="C293" s="21">
        <v>164</v>
      </c>
      <c r="D293" s="21">
        <v>179</v>
      </c>
      <c r="E293" s="21">
        <v>92</v>
      </c>
    </row>
    <row r="294" spans="1:5" ht="15" customHeight="1">
      <c r="A294" s="106" t="s">
        <v>466</v>
      </c>
      <c r="B294" s="21">
        <f t="shared" si="18"/>
        <v>200</v>
      </c>
      <c r="C294" s="21">
        <v>105</v>
      </c>
      <c r="D294" s="21">
        <v>95</v>
      </c>
      <c r="E294" s="21">
        <v>62</v>
      </c>
    </row>
    <row r="295" spans="1:5" ht="15" customHeight="1">
      <c r="A295" s="106" t="s">
        <v>467</v>
      </c>
      <c r="B295" s="21">
        <f t="shared" si="18"/>
        <v>31</v>
      </c>
      <c r="C295" s="21">
        <v>14</v>
      </c>
      <c r="D295" s="21">
        <v>17</v>
      </c>
      <c r="E295" s="21">
        <v>16</v>
      </c>
    </row>
    <row r="296" spans="1:5" ht="15" customHeight="1">
      <c r="A296" s="106" t="s">
        <v>217</v>
      </c>
      <c r="B296" s="21">
        <f t="shared" si="18"/>
        <v>115</v>
      </c>
      <c r="C296" s="21">
        <v>52</v>
      </c>
      <c r="D296" s="21">
        <v>63</v>
      </c>
      <c r="E296" s="21">
        <v>41</v>
      </c>
    </row>
    <row r="297" spans="1:5" ht="15" customHeight="1">
      <c r="A297" s="106" t="s">
        <v>468</v>
      </c>
      <c r="B297" s="21">
        <f t="shared" si="18"/>
        <v>207</v>
      </c>
      <c r="C297" s="21">
        <v>103</v>
      </c>
      <c r="D297" s="21">
        <v>104</v>
      </c>
      <c r="E297" s="21">
        <v>72</v>
      </c>
    </row>
    <row r="298" spans="1:5" ht="15" customHeight="1">
      <c r="A298" s="106" t="s">
        <v>218</v>
      </c>
      <c r="B298" s="21">
        <f t="shared" si="18"/>
        <v>84</v>
      </c>
      <c r="C298" s="21">
        <v>41</v>
      </c>
      <c r="D298" s="21">
        <v>43</v>
      </c>
      <c r="E298" s="21">
        <v>29</v>
      </c>
    </row>
    <row r="299" spans="1:5" ht="15" customHeight="1">
      <c r="A299" s="106" t="s">
        <v>219</v>
      </c>
      <c r="B299" s="21">
        <f t="shared" si="18"/>
        <v>85</v>
      </c>
      <c r="C299" s="21">
        <v>46</v>
      </c>
      <c r="D299" s="21">
        <v>39</v>
      </c>
      <c r="E299" s="21">
        <v>35</v>
      </c>
    </row>
    <row r="300" spans="1:5" ht="15" customHeight="1">
      <c r="A300" s="106" t="s">
        <v>220</v>
      </c>
      <c r="B300" s="21">
        <f t="shared" si="18"/>
        <v>124</v>
      </c>
      <c r="C300" s="21">
        <v>64</v>
      </c>
      <c r="D300" s="21">
        <v>60</v>
      </c>
      <c r="E300" s="21">
        <v>52</v>
      </c>
    </row>
    <row r="301" spans="1:5" ht="15" customHeight="1">
      <c r="A301" s="106" t="s">
        <v>469</v>
      </c>
      <c r="B301" s="21">
        <f t="shared" si="18"/>
        <v>227</v>
      </c>
      <c r="C301" s="21">
        <v>106</v>
      </c>
      <c r="D301" s="21">
        <v>121</v>
      </c>
      <c r="E301" s="21">
        <v>73</v>
      </c>
    </row>
    <row r="302" spans="1:5" ht="15" customHeight="1" thickBot="1">
      <c r="A302" s="107" t="s">
        <v>221</v>
      </c>
      <c r="B302" s="27">
        <f t="shared" si="18"/>
        <v>43</v>
      </c>
      <c r="C302" s="27">
        <v>23</v>
      </c>
      <c r="D302" s="27">
        <v>20</v>
      </c>
      <c r="E302" s="27">
        <v>23</v>
      </c>
    </row>
    <row r="303" spans="1:10" s="105" customFormat="1" ht="15" customHeight="1">
      <c r="A303" s="97" t="s">
        <v>529</v>
      </c>
      <c r="F303" s="21"/>
      <c r="G303" s="21"/>
      <c r="H303" s="21"/>
      <c r="I303" s="21"/>
      <c r="J303" s="21"/>
    </row>
    <row r="319" spans="2:5" ht="15" customHeight="1">
      <c r="B319" s="14"/>
      <c r="C319" s="14"/>
      <c r="D319" s="14"/>
      <c r="E319" s="14"/>
    </row>
  </sheetData>
  <dataValidations count="1">
    <dataValidation allowBlank="1" showInputMessage="1" showErrorMessage="1" imeMode="off" sqref="G154:J203 G54:J103 B1:E65536"/>
  </dataValidations>
  <hyperlinks>
    <hyperlink ref="E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43"/>
  <sheetViews>
    <sheetView showGridLines="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0.625" defaultRowHeight="15" customHeight="1"/>
  <cols>
    <col min="1" max="5" width="10.625" style="6" customWidth="1"/>
    <col min="6" max="9" width="8.625" style="6" customWidth="1"/>
    <col min="10" max="16384" width="10.625" style="6" customWidth="1"/>
  </cols>
  <sheetData>
    <row r="1" spans="1:9" s="75" customFormat="1" ht="15" customHeight="1">
      <c r="A1" s="73" t="s">
        <v>481</v>
      </c>
      <c r="B1" s="73"/>
      <c r="C1" s="73"/>
      <c r="D1" s="73"/>
      <c r="E1" s="73"/>
      <c r="F1" s="73"/>
      <c r="G1" s="73"/>
      <c r="H1" s="73"/>
      <c r="I1" s="162" t="s">
        <v>530</v>
      </c>
    </row>
    <row r="2" spans="1:9" ht="15" customHeight="1" thickBot="1">
      <c r="A2" s="2"/>
      <c r="B2" s="2"/>
      <c r="C2" s="2"/>
      <c r="D2" s="2"/>
      <c r="E2" s="2"/>
      <c r="F2" s="3"/>
      <c r="G2" s="4"/>
      <c r="H2" s="4"/>
      <c r="I2" s="5" t="s">
        <v>484</v>
      </c>
    </row>
    <row r="3" spans="1:9" ht="30" customHeight="1">
      <c r="A3" s="168" t="s">
        <v>0</v>
      </c>
      <c r="B3" s="166" t="s">
        <v>1</v>
      </c>
      <c r="C3" s="166" t="s">
        <v>2</v>
      </c>
      <c r="D3" s="166" t="s">
        <v>3</v>
      </c>
      <c r="E3" s="166"/>
      <c r="F3" s="174" t="s">
        <v>226</v>
      </c>
      <c r="G3" s="170" t="s">
        <v>225</v>
      </c>
      <c r="H3" s="170" t="s">
        <v>485</v>
      </c>
      <c r="I3" s="172" t="s">
        <v>247</v>
      </c>
    </row>
    <row r="4" spans="1:9" ht="30" customHeight="1">
      <c r="A4" s="169"/>
      <c r="B4" s="167"/>
      <c r="C4" s="167"/>
      <c r="D4" s="7" t="s">
        <v>4</v>
      </c>
      <c r="E4" s="7" t="s">
        <v>5</v>
      </c>
      <c r="F4" s="175"/>
      <c r="G4" s="171"/>
      <c r="H4" s="171"/>
      <c r="I4" s="173"/>
    </row>
    <row r="5" spans="1:9" ht="15" customHeight="1">
      <c r="A5" s="8" t="s">
        <v>6</v>
      </c>
      <c r="B5" s="9">
        <v>11002</v>
      </c>
      <c r="C5" s="10">
        <v>43057</v>
      </c>
      <c r="D5" s="10">
        <v>20402</v>
      </c>
      <c r="E5" s="10">
        <v>22655</v>
      </c>
      <c r="F5" s="11">
        <v>3.913561170696237</v>
      </c>
      <c r="G5" s="12">
        <v>90.05517545795631</v>
      </c>
      <c r="H5" s="12">
        <v>114.46154664114628</v>
      </c>
      <c r="I5" s="12">
        <v>100</v>
      </c>
    </row>
    <row r="6" spans="1:9" ht="15" customHeight="1">
      <c r="A6" s="8" t="s">
        <v>7</v>
      </c>
      <c r="B6" s="9">
        <v>10987</v>
      </c>
      <c r="C6" s="10">
        <v>42923</v>
      </c>
      <c r="D6" s="10">
        <v>20436</v>
      </c>
      <c r="E6" s="10">
        <v>22487</v>
      </c>
      <c r="F6" s="13">
        <v>3.906707927550742</v>
      </c>
      <c r="G6" s="12">
        <v>90.87917463423312</v>
      </c>
      <c r="H6" s="12">
        <v>114.10532472020628</v>
      </c>
      <c r="I6" s="12">
        <v>99.68878463432195</v>
      </c>
    </row>
    <row r="7" spans="1:9" ht="15" customHeight="1">
      <c r="A7" s="8" t="s">
        <v>8</v>
      </c>
      <c r="B7" s="9">
        <v>11093</v>
      </c>
      <c r="C7" s="10">
        <v>43078</v>
      </c>
      <c r="D7" s="10">
        <v>20542</v>
      </c>
      <c r="E7" s="10">
        <v>22536</v>
      </c>
      <c r="F7" s="13">
        <v>3.8833498602722436</v>
      </c>
      <c r="G7" s="12">
        <v>91.15193468228611</v>
      </c>
      <c r="H7" s="12">
        <v>114.51737246457718</v>
      </c>
      <c r="I7" s="12">
        <v>100.04877255730776</v>
      </c>
    </row>
    <row r="8" spans="1:9" ht="15" customHeight="1">
      <c r="A8" s="8" t="s">
        <v>9</v>
      </c>
      <c r="B8" s="9">
        <v>11177</v>
      </c>
      <c r="C8" s="10">
        <v>43059</v>
      </c>
      <c r="D8" s="10">
        <v>20522</v>
      </c>
      <c r="E8" s="10">
        <v>22537</v>
      </c>
      <c r="F8" s="13">
        <v>3.852464883242373</v>
      </c>
      <c r="G8" s="12">
        <v>91.05914718019257</v>
      </c>
      <c r="H8" s="12">
        <v>114.46686338623495</v>
      </c>
      <c r="I8" s="12">
        <v>100.00464500545787</v>
      </c>
    </row>
    <row r="9" spans="1:9" ht="15" customHeight="1">
      <c r="A9" s="8" t="s">
        <v>10</v>
      </c>
      <c r="B9" s="9">
        <v>11225</v>
      </c>
      <c r="C9" s="10">
        <v>42993</v>
      </c>
      <c r="D9" s="10">
        <v>20489</v>
      </c>
      <c r="E9" s="10">
        <v>22504</v>
      </c>
      <c r="F9" s="13">
        <v>3.83011135857461</v>
      </c>
      <c r="G9" s="12">
        <v>91.0460362602204</v>
      </c>
      <c r="H9" s="12">
        <v>114.29141079830927</v>
      </c>
      <c r="I9" s="12">
        <v>99.8513598253478</v>
      </c>
    </row>
    <row r="10" spans="1:9" ht="15" customHeight="1">
      <c r="A10" s="8" t="s">
        <v>11</v>
      </c>
      <c r="B10" s="9">
        <v>11212</v>
      </c>
      <c r="C10" s="10">
        <v>42559</v>
      </c>
      <c r="D10" s="10">
        <v>20272</v>
      </c>
      <c r="E10" s="10">
        <v>22287</v>
      </c>
      <c r="F10" s="13">
        <v>3.795843738851231</v>
      </c>
      <c r="G10" s="12">
        <v>90.95885493785615</v>
      </c>
      <c r="H10" s="12">
        <v>113.13767711407075</v>
      </c>
      <c r="I10" s="12">
        <v>98.84339364098753</v>
      </c>
    </row>
    <row r="11" spans="1:9" ht="15" customHeight="1">
      <c r="A11" s="8" t="s">
        <v>12</v>
      </c>
      <c r="B11" s="9">
        <v>11339</v>
      </c>
      <c r="C11" s="10">
        <v>42641</v>
      </c>
      <c r="D11" s="10">
        <v>20323</v>
      </c>
      <c r="E11" s="10">
        <v>22318</v>
      </c>
      <c r="F11" s="13">
        <v>3.760560896022577</v>
      </c>
      <c r="G11" s="12">
        <v>91.06102697374317</v>
      </c>
      <c r="H11" s="12">
        <v>113.35566366270568</v>
      </c>
      <c r="I11" s="12">
        <v>99.03383886476067</v>
      </c>
    </row>
    <row r="12" spans="1:9" ht="15" customHeight="1">
      <c r="A12" s="8" t="s">
        <v>13</v>
      </c>
      <c r="B12" s="9">
        <v>11397</v>
      </c>
      <c r="C12" s="10">
        <v>42495</v>
      </c>
      <c r="D12" s="10">
        <v>20230</v>
      </c>
      <c r="E12" s="10">
        <v>22265</v>
      </c>
      <c r="F12" s="13">
        <v>3.728612792840221</v>
      </c>
      <c r="G12" s="12">
        <v>90.860094318437</v>
      </c>
      <c r="H12" s="12">
        <v>112.96754127123374</v>
      </c>
      <c r="I12" s="12">
        <v>98.69475346633533</v>
      </c>
    </row>
    <row r="13" spans="1:9" ht="15" customHeight="1">
      <c r="A13" s="8" t="s">
        <v>14</v>
      </c>
      <c r="B13" s="9">
        <v>11471</v>
      </c>
      <c r="C13" s="10">
        <v>42329</v>
      </c>
      <c r="D13" s="10">
        <v>20148</v>
      </c>
      <c r="E13" s="10">
        <v>22181</v>
      </c>
      <c r="F13" s="13">
        <v>3.6900880481213494</v>
      </c>
      <c r="G13" s="12">
        <v>90.83449799377846</v>
      </c>
      <c r="H13" s="12">
        <v>112.52625142887524</v>
      </c>
      <c r="I13" s="12">
        <v>98.30921801333116</v>
      </c>
    </row>
    <row r="14" spans="1:9" ht="15" customHeight="1">
      <c r="A14" s="8" t="s">
        <v>15</v>
      </c>
      <c r="B14" s="9">
        <v>11531</v>
      </c>
      <c r="C14" s="10">
        <v>42283</v>
      </c>
      <c r="D14" s="10">
        <v>20143</v>
      </c>
      <c r="E14" s="10">
        <v>22140</v>
      </c>
      <c r="F14" s="13">
        <v>3.6668979273263376</v>
      </c>
      <c r="G14" s="12">
        <v>90.98012646793134</v>
      </c>
      <c r="H14" s="12">
        <v>112.40396629183613</v>
      </c>
      <c r="I14" s="12">
        <v>98.20238288779989</v>
      </c>
    </row>
    <row r="15" spans="1:9" ht="15" customHeight="1">
      <c r="A15" s="8" t="s">
        <v>16</v>
      </c>
      <c r="B15" s="9">
        <v>11540</v>
      </c>
      <c r="C15" s="10">
        <v>42278</v>
      </c>
      <c r="D15" s="10">
        <v>20086</v>
      </c>
      <c r="E15" s="10">
        <v>22192</v>
      </c>
      <c r="F15" s="13">
        <v>3.6636048526863085</v>
      </c>
      <c r="G15" s="12">
        <v>90.51009372746935</v>
      </c>
      <c r="H15" s="12">
        <v>112.3906744291145</v>
      </c>
      <c r="I15" s="12">
        <v>98.19077037415519</v>
      </c>
    </row>
    <row r="16" spans="1:9" ht="15" customHeight="1">
      <c r="A16" s="8" t="s">
        <v>17</v>
      </c>
      <c r="B16" s="9">
        <v>11592</v>
      </c>
      <c r="C16" s="10">
        <v>42268</v>
      </c>
      <c r="D16" s="10">
        <v>20064</v>
      </c>
      <c r="E16" s="10">
        <v>22204</v>
      </c>
      <c r="F16" s="13">
        <v>3.6463077984817116</v>
      </c>
      <c r="G16" s="12">
        <v>90.36209691947397</v>
      </c>
      <c r="H16" s="12">
        <v>112.36409070367121</v>
      </c>
      <c r="I16" s="12">
        <v>98.16754534686578</v>
      </c>
    </row>
    <row r="17" spans="1:9" ht="15" customHeight="1">
      <c r="A17" s="8" t="s">
        <v>18</v>
      </c>
      <c r="B17" s="9">
        <v>11593</v>
      </c>
      <c r="C17" s="10">
        <v>42074</v>
      </c>
      <c r="D17" s="10">
        <v>19979</v>
      </c>
      <c r="E17" s="10">
        <v>22095</v>
      </c>
      <c r="F17" s="13">
        <v>3.629259035624946</v>
      </c>
      <c r="G17" s="12">
        <v>90.42317266349853</v>
      </c>
      <c r="H17" s="12">
        <v>111.84836643007151</v>
      </c>
      <c r="I17" s="12">
        <v>97.71697981745129</v>
      </c>
    </row>
    <row r="18" spans="1:9" ht="15" customHeight="1">
      <c r="A18" s="8" t="s">
        <v>19</v>
      </c>
      <c r="B18" s="9">
        <v>11852</v>
      </c>
      <c r="C18" s="10">
        <v>42503</v>
      </c>
      <c r="D18" s="10">
        <v>20188</v>
      </c>
      <c r="E18" s="10">
        <v>22315</v>
      </c>
      <c r="F18" s="13">
        <v>3.586145798177523</v>
      </c>
      <c r="G18" s="12">
        <v>90.46829486892224</v>
      </c>
      <c r="H18" s="12">
        <v>112.98880825158837</v>
      </c>
      <c r="I18" s="12">
        <v>98.71333348816684</v>
      </c>
    </row>
    <row r="19" spans="1:9" ht="15" customHeight="1">
      <c r="A19" s="8" t="s">
        <v>20</v>
      </c>
      <c r="B19" s="9">
        <v>12123</v>
      </c>
      <c r="C19" s="10">
        <v>43121</v>
      </c>
      <c r="D19" s="10">
        <v>20521</v>
      </c>
      <c r="E19" s="10">
        <v>22600</v>
      </c>
      <c r="F19" s="13">
        <v>3.5569578487173144</v>
      </c>
      <c r="G19" s="12">
        <v>90.80088495575221</v>
      </c>
      <c r="H19" s="12">
        <v>114.18546764113971</v>
      </c>
      <c r="I19" s="12">
        <v>100.14864017465221</v>
      </c>
    </row>
    <row r="20" spans="1:9" ht="15" customHeight="1">
      <c r="A20" s="8" t="s">
        <v>21</v>
      </c>
      <c r="B20" s="9">
        <v>12417</v>
      </c>
      <c r="C20" s="10">
        <v>43672</v>
      </c>
      <c r="D20" s="10">
        <v>20755</v>
      </c>
      <c r="E20" s="10">
        <v>22917</v>
      </c>
      <c r="F20" s="13">
        <v>3.517113634533301</v>
      </c>
      <c r="G20" s="12">
        <v>90.56595540428502</v>
      </c>
      <c r="H20" s="12">
        <v>115.64452918123081</v>
      </c>
      <c r="I20" s="12">
        <v>101.42833917829854</v>
      </c>
    </row>
    <row r="21" spans="1:9" ht="15" customHeight="1">
      <c r="A21" s="8" t="s">
        <v>22</v>
      </c>
      <c r="B21" s="9">
        <v>12727</v>
      </c>
      <c r="C21" s="10">
        <v>44285</v>
      </c>
      <c r="D21" s="10">
        <v>20999</v>
      </c>
      <c r="E21" s="10">
        <v>23286</v>
      </c>
      <c r="F21" s="13">
        <v>3.4796102773630864</v>
      </c>
      <c r="G21" s="12">
        <v>90.17864811474706</v>
      </c>
      <c r="H21" s="12">
        <v>117.26776824488931</v>
      </c>
      <c r="I21" s="12">
        <v>102.8520333511392</v>
      </c>
    </row>
    <row r="22" spans="1:9" ht="15" customHeight="1">
      <c r="A22" s="8" t="s">
        <v>23</v>
      </c>
      <c r="B22" s="9">
        <v>12986</v>
      </c>
      <c r="C22" s="10">
        <v>44668</v>
      </c>
      <c r="D22" s="10">
        <v>21189</v>
      </c>
      <c r="E22" s="10">
        <v>23479</v>
      </c>
      <c r="F22" s="13">
        <v>3.4397042969351608</v>
      </c>
      <c r="G22" s="12">
        <v>90.24660334767238</v>
      </c>
      <c r="H22" s="12">
        <v>118.28196165660418</v>
      </c>
      <c r="I22" s="12">
        <v>103.74155189632349</v>
      </c>
    </row>
    <row r="23" spans="1:9" ht="15" customHeight="1">
      <c r="A23" s="8" t="s">
        <v>24</v>
      </c>
      <c r="B23" s="9">
        <v>13258</v>
      </c>
      <c r="C23" s="10">
        <v>45206</v>
      </c>
      <c r="D23" s="10">
        <v>21448</v>
      </c>
      <c r="E23" s="10">
        <v>23758</v>
      </c>
      <c r="F23" s="13">
        <v>3.4097148891235483</v>
      </c>
      <c r="G23" s="12">
        <v>90.27695934001179</v>
      </c>
      <c r="H23" s="12">
        <v>119.70659887723758</v>
      </c>
      <c r="I23" s="12">
        <v>104.99105836449358</v>
      </c>
    </row>
    <row r="24" spans="1:9" ht="15" customHeight="1">
      <c r="A24" s="8" t="s">
        <v>25</v>
      </c>
      <c r="B24" s="9">
        <v>13626</v>
      </c>
      <c r="C24" s="10">
        <v>45870</v>
      </c>
      <c r="D24" s="10">
        <v>21792</v>
      </c>
      <c r="E24" s="10">
        <v>24078</v>
      </c>
      <c r="F24" s="13">
        <v>3.3663584324086306</v>
      </c>
      <c r="G24" s="12">
        <v>90.50585596810366</v>
      </c>
      <c r="H24" s="12">
        <v>121.47453722094224</v>
      </c>
      <c r="I24" s="12">
        <v>106.5332001765102</v>
      </c>
    </row>
    <row r="25" spans="1:9" ht="15" customHeight="1">
      <c r="A25" s="8" t="s">
        <v>26</v>
      </c>
      <c r="B25" s="9">
        <v>13922</v>
      </c>
      <c r="C25" s="10">
        <v>46380</v>
      </c>
      <c r="D25" s="10">
        <v>22029</v>
      </c>
      <c r="E25" s="10">
        <v>24351</v>
      </c>
      <c r="F25" s="13">
        <v>3.3314178997270507</v>
      </c>
      <c r="G25" s="12">
        <v>90.46445731181471</v>
      </c>
      <c r="H25" s="12">
        <v>122.82513704615873</v>
      </c>
      <c r="I25" s="12">
        <v>107.71767656826997</v>
      </c>
    </row>
    <row r="26" spans="1:9" ht="15" customHeight="1">
      <c r="A26" s="8" t="s">
        <v>27</v>
      </c>
      <c r="B26" s="9">
        <v>14302</v>
      </c>
      <c r="C26" s="10">
        <v>47108</v>
      </c>
      <c r="D26" s="10">
        <v>22408</v>
      </c>
      <c r="E26" s="10">
        <v>24700</v>
      </c>
      <c r="F26" s="13">
        <v>3.2938050622290587</v>
      </c>
      <c r="G26" s="12">
        <v>90.72064777327935</v>
      </c>
      <c r="H26" s="12">
        <v>124.7530520907815</v>
      </c>
      <c r="I26" s="12">
        <v>109.40845855493879</v>
      </c>
    </row>
    <row r="27" spans="1:9" ht="15" customHeight="1">
      <c r="A27" s="8" t="s">
        <v>28</v>
      </c>
      <c r="B27" s="9">
        <v>14599</v>
      </c>
      <c r="C27" s="10">
        <v>47317</v>
      </c>
      <c r="D27" s="10">
        <v>22544</v>
      </c>
      <c r="E27" s="10">
        <v>24773</v>
      </c>
      <c r="F27" s="13">
        <v>3.2411124049592437</v>
      </c>
      <c r="G27" s="12">
        <v>91.00230089210028</v>
      </c>
      <c r="H27" s="12">
        <v>125.30653319562511</v>
      </c>
      <c r="I27" s="12">
        <v>109.8938616252874</v>
      </c>
    </row>
    <row r="28" spans="1:9" ht="15" customHeight="1">
      <c r="A28" s="8" t="s">
        <v>29</v>
      </c>
      <c r="B28" s="9">
        <v>14922</v>
      </c>
      <c r="C28" s="10">
        <v>47634</v>
      </c>
      <c r="D28" s="10">
        <v>22730</v>
      </c>
      <c r="E28" s="10">
        <v>24904</v>
      </c>
      <c r="F28" s="13">
        <v>3.1921994370727784</v>
      </c>
      <c r="G28" s="12">
        <v>91.2704786379698</v>
      </c>
      <c r="H28" s="12">
        <v>126.14602367522046</v>
      </c>
      <c r="I28" s="12">
        <v>110.6300949903616</v>
      </c>
    </row>
    <row r="29" spans="1:9" ht="15" customHeight="1">
      <c r="A29" s="8" t="s">
        <v>30</v>
      </c>
      <c r="B29" s="9">
        <v>15093</v>
      </c>
      <c r="C29" s="10">
        <v>47734</v>
      </c>
      <c r="D29" s="10">
        <v>22792</v>
      </c>
      <c r="E29" s="10">
        <v>24942</v>
      </c>
      <c r="F29" s="13">
        <v>3.1626581859139997</v>
      </c>
      <c r="G29" s="12">
        <v>91.38000160372063</v>
      </c>
      <c r="H29" s="12">
        <v>126.41084717036095</v>
      </c>
      <c r="I29" s="12">
        <v>110.86234526325569</v>
      </c>
    </row>
    <row r="30" spans="1:9" ht="15" customHeight="1">
      <c r="A30" s="8" t="s">
        <v>31</v>
      </c>
      <c r="B30" s="9">
        <v>15396</v>
      </c>
      <c r="C30" s="10">
        <v>47865</v>
      </c>
      <c r="D30" s="10">
        <v>22842</v>
      </c>
      <c r="E30" s="10">
        <v>25023</v>
      </c>
      <c r="F30" s="13">
        <v>3.108924395946999</v>
      </c>
      <c r="G30" s="12">
        <v>91.28401870279343</v>
      </c>
      <c r="H30" s="12">
        <v>126.75776594899499</v>
      </c>
      <c r="I30" s="12">
        <v>111.16659312074692</v>
      </c>
    </row>
    <row r="31" spans="1:9" ht="15" customHeight="1">
      <c r="A31" s="8" t="s">
        <v>32</v>
      </c>
      <c r="B31" s="10">
        <v>15570</v>
      </c>
      <c r="C31" s="10">
        <v>47829</v>
      </c>
      <c r="D31" s="10">
        <v>22845</v>
      </c>
      <c r="E31" s="10">
        <v>24984</v>
      </c>
      <c r="F31" s="13">
        <v>3.071868978805395</v>
      </c>
      <c r="G31" s="12">
        <v>91.43852065321806</v>
      </c>
      <c r="H31" s="12">
        <v>126.66242949074442</v>
      </c>
      <c r="I31" s="12">
        <v>111.08298302250506</v>
      </c>
    </row>
    <row r="32" spans="1:9" ht="15" customHeight="1">
      <c r="A32" s="14" t="s">
        <v>33</v>
      </c>
      <c r="B32" s="9">
        <v>15720</v>
      </c>
      <c r="C32" s="10">
        <v>47633</v>
      </c>
      <c r="D32" s="10">
        <v>22728</v>
      </c>
      <c r="E32" s="10">
        <v>24905</v>
      </c>
      <c r="F32" s="13">
        <v>3.030089058524173</v>
      </c>
      <c r="G32" s="12">
        <v>91.25878337683197</v>
      </c>
      <c r="H32" s="12">
        <v>126.14337544026905</v>
      </c>
      <c r="I32" s="12">
        <v>110.62777248763267</v>
      </c>
    </row>
    <row r="33" spans="1:9" ht="15" customHeight="1">
      <c r="A33" s="14" t="s">
        <v>34</v>
      </c>
      <c r="B33" s="9">
        <v>15837</v>
      </c>
      <c r="C33" s="10">
        <v>47367</v>
      </c>
      <c r="D33" s="10">
        <v>22594</v>
      </c>
      <c r="E33" s="10">
        <v>24773</v>
      </c>
      <c r="F33" s="13">
        <v>2.9909073688198524</v>
      </c>
      <c r="G33" s="12">
        <v>91.20413353247487</v>
      </c>
      <c r="H33" s="12">
        <v>125.43894494319535</v>
      </c>
      <c r="I33" s="12">
        <v>110.00998676173444</v>
      </c>
    </row>
    <row r="34" spans="1:9" ht="15" customHeight="1">
      <c r="A34" s="14" t="s">
        <v>35</v>
      </c>
      <c r="B34" s="9">
        <v>16017</v>
      </c>
      <c r="C34" s="10">
        <v>47123</v>
      </c>
      <c r="D34" s="10">
        <v>22520</v>
      </c>
      <c r="E34" s="10">
        <v>24603</v>
      </c>
      <c r="F34" s="13">
        <v>2.94</v>
      </c>
      <c r="G34" s="12">
        <v>91.5</v>
      </c>
      <c r="H34" s="12">
        <v>124.7</v>
      </c>
      <c r="I34" s="12">
        <v>109.4</v>
      </c>
    </row>
    <row r="35" spans="1:9" ht="15" customHeight="1">
      <c r="A35" s="14" t="s">
        <v>36</v>
      </c>
      <c r="B35" s="9">
        <v>16246</v>
      </c>
      <c r="C35" s="10">
        <v>46721</v>
      </c>
      <c r="D35" s="10">
        <v>22336</v>
      </c>
      <c r="E35" s="10">
        <v>24385</v>
      </c>
      <c r="F35" s="13">
        <f aca="true" t="shared" si="0" ref="F35:F40">C35/B35</f>
        <v>2.87584636218146</v>
      </c>
      <c r="G35" s="12">
        <f aca="true" t="shared" si="1" ref="G35:G40">D35/E35*100</f>
        <v>91.59729341808489</v>
      </c>
      <c r="H35" s="12">
        <f>C35/377.61</f>
        <v>123.7281851645878</v>
      </c>
      <c r="I35" s="12">
        <f>C35/C5*100</f>
        <v>108.50964999883874</v>
      </c>
    </row>
    <row r="36" spans="1:9" ht="15" customHeight="1">
      <c r="A36" s="14" t="s">
        <v>37</v>
      </c>
      <c r="B36" s="9">
        <v>16339</v>
      </c>
      <c r="C36" s="10">
        <v>46297</v>
      </c>
      <c r="D36" s="10">
        <v>22148</v>
      </c>
      <c r="E36" s="10">
        <v>24149</v>
      </c>
      <c r="F36" s="13">
        <f t="shared" si="0"/>
        <v>2.8335271436440417</v>
      </c>
      <c r="G36" s="12">
        <f t="shared" si="1"/>
        <v>91.7139426063191</v>
      </c>
      <c r="H36" s="12">
        <v>122.60533354519212</v>
      </c>
      <c r="I36" s="12">
        <v>107.52490884176788</v>
      </c>
    </row>
    <row r="37" spans="1:9" ht="15" customHeight="1">
      <c r="A37" s="14" t="s">
        <v>222</v>
      </c>
      <c r="B37" s="9">
        <v>16417</v>
      </c>
      <c r="C37" s="10">
        <v>45760</v>
      </c>
      <c r="D37" s="10">
        <v>21945</v>
      </c>
      <c r="E37" s="10">
        <v>23821</v>
      </c>
      <c r="F37" s="13">
        <f t="shared" si="0"/>
        <v>2.787354571480782</v>
      </c>
      <c r="G37" s="12">
        <f t="shared" si="1"/>
        <v>92.12459594475463</v>
      </c>
      <c r="H37" s="12">
        <f>$C37/377.61</f>
        <v>121.1832313762877</v>
      </c>
      <c r="I37" s="12">
        <f>$C37/$C$5*100</f>
        <v>106.27772487632674</v>
      </c>
    </row>
    <row r="38" spans="1:9" s="1" customFormat="1" ht="15" customHeight="1">
      <c r="A38" s="14" t="s">
        <v>223</v>
      </c>
      <c r="B38" s="9">
        <v>16517</v>
      </c>
      <c r="C38" s="10">
        <v>45352</v>
      </c>
      <c r="D38" s="10">
        <v>21765</v>
      </c>
      <c r="E38" s="10">
        <v>23587</v>
      </c>
      <c r="F38" s="13">
        <f t="shared" si="0"/>
        <v>2.7457770781618938</v>
      </c>
      <c r="G38" s="12">
        <f t="shared" si="1"/>
        <v>92.27540594395218</v>
      </c>
      <c r="H38" s="12">
        <f>$C38/377.61</f>
        <v>120.10275151611451</v>
      </c>
      <c r="I38" s="12">
        <f>$C38/$C$5*100</f>
        <v>105.33014376291891</v>
      </c>
    </row>
    <row r="39" spans="1:9" s="1" customFormat="1" ht="15" customHeight="1">
      <c r="A39" s="14" t="s">
        <v>239</v>
      </c>
      <c r="B39" s="9">
        <v>16618</v>
      </c>
      <c r="C39" s="10">
        <v>44955</v>
      </c>
      <c r="D39" s="10">
        <v>21556</v>
      </c>
      <c r="E39" s="10">
        <v>23399</v>
      </c>
      <c r="F39" s="13">
        <f t="shared" si="0"/>
        <v>2.7051991816103023</v>
      </c>
      <c r="G39" s="12">
        <f t="shared" si="1"/>
        <v>92.12359502542844</v>
      </c>
      <c r="H39" s="12">
        <f>$C39/377.61</f>
        <v>119.05140224040676</v>
      </c>
      <c r="I39" s="12">
        <f>$C39/$C$5*100</f>
        <v>104.40811017952947</v>
      </c>
    </row>
    <row r="40" spans="1:9" s="1" customFormat="1" ht="15" customHeight="1" thickBot="1">
      <c r="A40" s="15" t="s">
        <v>240</v>
      </c>
      <c r="B40" s="16">
        <v>16742</v>
      </c>
      <c r="C40" s="17">
        <v>44629</v>
      </c>
      <c r="D40" s="17">
        <v>21433</v>
      </c>
      <c r="E40" s="17">
        <v>23196</v>
      </c>
      <c r="F40" s="18">
        <f t="shared" si="0"/>
        <v>2.665691076334966</v>
      </c>
      <c r="G40" s="19">
        <f t="shared" si="1"/>
        <v>92.39955164683566</v>
      </c>
      <c r="H40" s="19">
        <f>$C40/377.61</f>
        <v>118.18807764624877</v>
      </c>
      <c r="I40" s="19">
        <f>$C40/$C$5*100</f>
        <v>103.65097428989478</v>
      </c>
    </row>
    <row r="41" spans="1:9" s="85" customFormat="1" ht="15" customHeight="1">
      <c r="A41" s="82" t="s">
        <v>143</v>
      </c>
      <c r="B41" s="82"/>
      <c r="C41" s="82"/>
      <c r="D41" s="82"/>
      <c r="E41" s="82"/>
      <c r="F41" s="83"/>
      <c r="G41" s="84"/>
      <c r="H41" s="84"/>
      <c r="I41" s="84"/>
    </row>
    <row r="42" spans="1:9" s="85" customFormat="1" ht="15" customHeight="1">
      <c r="A42" s="86" t="s">
        <v>248</v>
      </c>
      <c r="B42" s="86"/>
      <c r="C42" s="86"/>
      <c r="D42" s="86"/>
      <c r="E42" s="86"/>
      <c r="F42" s="83"/>
      <c r="G42" s="84"/>
      <c r="H42" s="84"/>
      <c r="I42" s="84"/>
    </row>
    <row r="43" spans="1:9" s="85" customFormat="1" ht="15" customHeight="1">
      <c r="A43" s="86" t="s">
        <v>252</v>
      </c>
      <c r="B43" s="86"/>
      <c r="C43" s="86"/>
      <c r="D43" s="86"/>
      <c r="E43" s="86"/>
      <c r="F43" s="83"/>
      <c r="G43" s="84"/>
      <c r="H43" s="84"/>
      <c r="I43" s="84"/>
    </row>
  </sheetData>
  <mergeCells count="8">
    <mergeCell ref="H3:H4"/>
    <mergeCell ref="I3:I4"/>
    <mergeCell ref="G3:G4"/>
    <mergeCell ref="F3:F4"/>
    <mergeCell ref="C3:C4"/>
    <mergeCell ref="B3:B4"/>
    <mergeCell ref="A3:A4"/>
    <mergeCell ref="D3:E3"/>
  </mergeCells>
  <hyperlinks>
    <hyperlink ref="I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L47"/>
  <sheetViews>
    <sheetView showGridLines="0" workbookViewId="0" topLeftCell="A1">
      <pane ySplit="3" topLeftCell="BM4" activePane="bottomLeft" state="frozen"/>
      <selection pane="topLeft" activeCell="A1" sqref="A1"/>
      <selection pane="bottomLeft" activeCell="A1" sqref="A1"/>
    </sheetView>
  </sheetViews>
  <sheetFormatPr defaultColWidth="9.00390625" defaultRowHeight="15" customHeight="1"/>
  <cols>
    <col min="1" max="1" width="9.625" style="65" customWidth="1"/>
    <col min="2" max="4" width="6.625" style="65" customWidth="1"/>
    <col min="5" max="5" width="9.625" style="65" customWidth="1"/>
    <col min="6" max="8" width="6.625" style="65" customWidth="1"/>
    <col min="9" max="9" width="9.625" style="65" customWidth="1"/>
    <col min="10" max="11" width="6.625" style="65" customWidth="1"/>
    <col min="12" max="12" width="6.625" style="68" customWidth="1"/>
    <col min="13" max="16384" width="9.00390625" style="65" customWidth="1"/>
  </cols>
  <sheetData>
    <row r="1" spans="1:12" s="81" customFormat="1" ht="15" customHeight="1">
      <c r="A1" s="73" t="s">
        <v>482</v>
      </c>
      <c r="B1" s="73"/>
      <c r="C1" s="73"/>
      <c r="D1" s="73"/>
      <c r="E1" s="73"/>
      <c r="F1" s="73"/>
      <c r="G1" s="73"/>
      <c r="H1" s="73"/>
      <c r="I1" s="73"/>
      <c r="J1" s="73"/>
      <c r="K1" s="73"/>
      <c r="L1" s="162" t="s">
        <v>530</v>
      </c>
    </row>
    <row r="2" spans="1:12" ht="15" customHeight="1" thickBot="1">
      <c r="A2" s="2"/>
      <c r="B2" s="2"/>
      <c r="C2" s="2"/>
      <c r="D2" s="2"/>
      <c r="E2" s="2"/>
      <c r="F2" s="2"/>
      <c r="G2" s="2"/>
      <c r="H2" s="2"/>
      <c r="I2" s="2"/>
      <c r="J2" s="2"/>
      <c r="K2" s="2"/>
      <c r="L2" s="21" t="s">
        <v>486</v>
      </c>
    </row>
    <row r="3" spans="1:12" ht="15" customHeight="1">
      <c r="A3" s="56" t="s">
        <v>38</v>
      </c>
      <c r="B3" s="57" t="s">
        <v>39</v>
      </c>
      <c r="C3" s="57" t="s">
        <v>4</v>
      </c>
      <c r="D3" s="57" t="s">
        <v>5</v>
      </c>
      <c r="E3" s="57" t="s">
        <v>38</v>
      </c>
      <c r="F3" s="57" t="s">
        <v>39</v>
      </c>
      <c r="G3" s="57" t="s">
        <v>4</v>
      </c>
      <c r="H3" s="57" t="s">
        <v>5</v>
      </c>
      <c r="I3" s="57" t="s">
        <v>38</v>
      </c>
      <c r="J3" s="57" t="s">
        <v>39</v>
      </c>
      <c r="K3" s="57" t="s">
        <v>4</v>
      </c>
      <c r="L3" s="58" t="s">
        <v>5</v>
      </c>
    </row>
    <row r="4" spans="1:12" ht="15" customHeight="1">
      <c r="A4" s="111" t="s">
        <v>40</v>
      </c>
      <c r="B4" s="62">
        <f aca="true" t="shared" si="0" ref="B4:B9">SUM(C4:D4)</f>
        <v>1622</v>
      </c>
      <c r="C4" s="60">
        <f>SUM(C5:C9)</f>
        <v>854</v>
      </c>
      <c r="D4" s="60">
        <f>SUM(D5:D9)</f>
        <v>768</v>
      </c>
      <c r="E4" s="112" t="s">
        <v>41</v>
      </c>
      <c r="F4" s="62">
        <f aca="true" t="shared" si="1" ref="F4:F9">SUM(G4:H4)</f>
        <v>2606</v>
      </c>
      <c r="G4" s="60">
        <f>SUM(G5:G9)</f>
        <v>1290</v>
      </c>
      <c r="H4" s="60">
        <f>SUM(H5:H9)</f>
        <v>1316</v>
      </c>
      <c r="I4" s="112" t="s">
        <v>42</v>
      </c>
      <c r="J4" s="62">
        <f aca="true" t="shared" si="2" ref="J4:J9">SUM(K4:L4)</f>
        <v>2545</v>
      </c>
      <c r="K4" s="60">
        <f>SUM(K5:K9)</f>
        <v>1137</v>
      </c>
      <c r="L4" s="60">
        <f>SUM(L5:L9)</f>
        <v>1408</v>
      </c>
    </row>
    <row r="5" spans="1:12" ht="15" customHeight="1">
      <c r="A5" s="114">
        <v>0</v>
      </c>
      <c r="B5" s="62">
        <f t="shared" si="0"/>
        <v>321</v>
      </c>
      <c r="C5" s="60">
        <v>164</v>
      </c>
      <c r="D5" s="66">
        <v>157</v>
      </c>
      <c r="E5" s="115">
        <v>35</v>
      </c>
      <c r="F5" s="62">
        <f t="shared" si="1"/>
        <v>498</v>
      </c>
      <c r="G5" s="60">
        <v>243</v>
      </c>
      <c r="H5" s="66">
        <v>255</v>
      </c>
      <c r="I5" s="115">
        <v>70</v>
      </c>
      <c r="J5" s="62">
        <f t="shared" si="2"/>
        <v>562</v>
      </c>
      <c r="K5" s="60">
        <v>261</v>
      </c>
      <c r="L5" s="60">
        <v>301</v>
      </c>
    </row>
    <row r="6" spans="1:12" ht="15" customHeight="1">
      <c r="A6" s="114">
        <v>1</v>
      </c>
      <c r="B6" s="62">
        <f t="shared" si="0"/>
        <v>323</v>
      </c>
      <c r="C6" s="60">
        <v>170</v>
      </c>
      <c r="D6" s="66">
        <v>153</v>
      </c>
      <c r="E6" s="115">
        <v>36</v>
      </c>
      <c r="F6" s="62">
        <f t="shared" si="1"/>
        <v>488</v>
      </c>
      <c r="G6" s="60">
        <v>232</v>
      </c>
      <c r="H6" s="66">
        <v>256</v>
      </c>
      <c r="I6" s="115">
        <v>71</v>
      </c>
      <c r="J6" s="62">
        <f t="shared" si="2"/>
        <v>471</v>
      </c>
      <c r="K6" s="60">
        <v>212</v>
      </c>
      <c r="L6" s="60">
        <v>259</v>
      </c>
    </row>
    <row r="7" spans="1:12" ht="15" customHeight="1">
      <c r="A7" s="114">
        <v>2</v>
      </c>
      <c r="B7" s="62">
        <f t="shared" si="0"/>
        <v>333</v>
      </c>
      <c r="C7" s="60">
        <v>173</v>
      </c>
      <c r="D7" s="66">
        <v>160</v>
      </c>
      <c r="E7" s="115">
        <v>37</v>
      </c>
      <c r="F7" s="62">
        <f t="shared" si="1"/>
        <v>523</v>
      </c>
      <c r="G7" s="60">
        <v>253</v>
      </c>
      <c r="H7" s="66">
        <v>270</v>
      </c>
      <c r="I7" s="115">
        <v>72</v>
      </c>
      <c r="J7" s="62">
        <f t="shared" si="2"/>
        <v>454</v>
      </c>
      <c r="K7" s="60">
        <v>194</v>
      </c>
      <c r="L7" s="60">
        <v>260</v>
      </c>
    </row>
    <row r="8" spans="1:12" ht="15" customHeight="1">
      <c r="A8" s="114">
        <v>3</v>
      </c>
      <c r="B8" s="62">
        <f t="shared" si="0"/>
        <v>308</v>
      </c>
      <c r="C8" s="60">
        <v>159</v>
      </c>
      <c r="D8" s="66">
        <v>149</v>
      </c>
      <c r="E8" s="115">
        <v>38</v>
      </c>
      <c r="F8" s="62">
        <f t="shared" si="1"/>
        <v>570</v>
      </c>
      <c r="G8" s="60">
        <v>303</v>
      </c>
      <c r="H8" s="66">
        <v>267</v>
      </c>
      <c r="I8" s="115">
        <v>73</v>
      </c>
      <c r="J8" s="62">
        <f t="shared" si="2"/>
        <v>506</v>
      </c>
      <c r="K8" s="60">
        <v>235</v>
      </c>
      <c r="L8" s="60">
        <v>271</v>
      </c>
    </row>
    <row r="9" spans="1:12" ht="15" customHeight="1">
      <c r="A9" s="114">
        <v>4</v>
      </c>
      <c r="B9" s="62">
        <f t="shared" si="0"/>
        <v>337</v>
      </c>
      <c r="C9" s="60">
        <v>188</v>
      </c>
      <c r="D9" s="66">
        <v>149</v>
      </c>
      <c r="E9" s="115">
        <v>39</v>
      </c>
      <c r="F9" s="62">
        <f t="shared" si="1"/>
        <v>527</v>
      </c>
      <c r="G9" s="60">
        <v>259</v>
      </c>
      <c r="H9" s="66">
        <v>268</v>
      </c>
      <c r="I9" s="115">
        <v>74</v>
      </c>
      <c r="J9" s="62">
        <f t="shared" si="2"/>
        <v>552</v>
      </c>
      <c r="K9" s="60">
        <v>235</v>
      </c>
      <c r="L9" s="60">
        <v>317</v>
      </c>
    </row>
    <row r="10" spans="1:12" ht="15" customHeight="1">
      <c r="A10" s="120" t="s">
        <v>43</v>
      </c>
      <c r="B10" s="121">
        <f aca="true" t="shared" si="3" ref="B10:B15">SUM(C10:D10)</f>
        <v>1726</v>
      </c>
      <c r="C10" s="122">
        <f>SUM(C11:C15)</f>
        <v>899</v>
      </c>
      <c r="D10" s="122">
        <f>SUM(D11:D15)</f>
        <v>827</v>
      </c>
      <c r="E10" s="123" t="s">
        <v>44</v>
      </c>
      <c r="F10" s="121">
        <f aca="true" t="shared" si="4" ref="F10:F15">SUM(G10:H10)</f>
        <v>2547</v>
      </c>
      <c r="G10" s="122">
        <f>SUM(G11:G15)</f>
        <v>1261</v>
      </c>
      <c r="H10" s="122">
        <f>SUM(H11:H15)</f>
        <v>1286</v>
      </c>
      <c r="I10" s="123" t="s">
        <v>45</v>
      </c>
      <c r="J10" s="121">
        <f aca="true" t="shared" si="5" ref="J10:J15">SUM(K10:L10)</f>
        <v>2634</v>
      </c>
      <c r="K10" s="122">
        <f>SUM(K11:K15)</f>
        <v>1131</v>
      </c>
      <c r="L10" s="122">
        <f>SUM(L11:L15)</f>
        <v>1503</v>
      </c>
    </row>
    <row r="11" spans="1:12" ht="15" customHeight="1">
      <c r="A11" s="114">
        <v>5</v>
      </c>
      <c r="B11" s="62">
        <f t="shared" si="3"/>
        <v>314</v>
      </c>
      <c r="C11" s="60">
        <v>155</v>
      </c>
      <c r="D11" s="66">
        <v>159</v>
      </c>
      <c r="E11" s="115">
        <v>40</v>
      </c>
      <c r="F11" s="62">
        <f t="shared" si="4"/>
        <v>490</v>
      </c>
      <c r="G11" s="60">
        <v>253</v>
      </c>
      <c r="H11" s="66">
        <v>237</v>
      </c>
      <c r="I11" s="115">
        <v>75</v>
      </c>
      <c r="J11" s="62">
        <f t="shared" si="5"/>
        <v>588</v>
      </c>
      <c r="K11" s="60">
        <v>249</v>
      </c>
      <c r="L11" s="60">
        <v>339</v>
      </c>
    </row>
    <row r="12" spans="1:12" ht="15" customHeight="1">
      <c r="A12" s="114">
        <v>6</v>
      </c>
      <c r="B12" s="62">
        <f t="shared" si="3"/>
        <v>325</v>
      </c>
      <c r="C12" s="60">
        <v>168</v>
      </c>
      <c r="D12" s="66">
        <v>157</v>
      </c>
      <c r="E12" s="115">
        <v>41</v>
      </c>
      <c r="F12" s="62">
        <f t="shared" si="4"/>
        <v>546</v>
      </c>
      <c r="G12" s="60">
        <v>286</v>
      </c>
      <c r="H12" s="66">
        <v>260</v>
      </c>
      <c r="I12" s="115">
        <v>76</v>
      </c>
      <c r="J12" s="62">
        <f t="shared" si="5"/>
        <v>519</v>
      </c>
      <c r="K12" s="60">
        <v>234</v>
      </c>
      <c r="L12" s="60">
        <v>285</v>
      </c>
    </row>
    <row r="13" spans="1:12" ht="15" customHeight="1">
      <c r="A13" s="114">
        <v>7</v>
      </c>
      <c r="B13" s="62">
        <f t="shared" si="3"/>
        <v>344</v>
      </c>
      <c r="C13" s="60">
        <v>201</v>
      </c>
      <c r="D13" s="66">
        <v>143</v>
      </c>
      <c r="E13" s="115">
        <v>42</v>
      </c>
      <c r="F13" s="62">
        <f t="shared" si="4"/>
        <v>479</v>
      </c>
      <c r="G13" s="60">
        <v>246</v>
      </c>
      <c r="H13" s="66">
        <v>233</v>
      </c>
      <c r="I13" s="115">
        <v>77</v>
      </c>
      <c r="J13" s="62">
        <f t="shared" si="5"/>
        <v>497</v>
      </c>
      <c r="K13" s="60">
        <v>205</v>
      </c>
      <c r="L13" s="60">
        <v>292</v>
      </c>
    </row>
    <row r="14" spans="1:12" ht="15" customHeight="1">
      <c r="A14" s="114">
        <v>8</v>
      </c>
      <c r="B14" s="62">
        <f t="shared" si="3"/>
        <v>350</v>
      </c>
      <c r="C14" s="60">
        <v>173</v>
      </c>
      <c r="D14" s="66">
        <v>177</v>
      </c>
      <c r="E14" s="115">
        <v>43</v>
      </c>
      <c r="F14" s="62">
        <f t="shared" si="4"/>
        <v>543</v>
      </c>
      <c r="G14" s="60">
        <v>238</v>
      </c>
      <c r="H14" s="66">
        <v>305</v>
      </c>
      <c r="I14" s="115">
        <v>78</v>
      </c>
      <c r="J14" s="62">
        <f t="shared" si="5"/>
        <v>517</v>
      </c>
      <c r="K14" s="60">
        <v>221</v>
      </c>
      <c r="L14" s="60">
        <v>296</v>
      </c>
    </row>
    <row r="15" spans="1:12" ht="15" customHeight="1">
      <c r="A15" s="124">
        <v>9</v>
      </c>
      <c r="B15" s="125">
        <f t="shared" si="3"/>
        <v>393</v>
      </c>
      <c r="C15" s="126">
        <v>202</v>
      </c>
      <c r="D15" s="127">
        <v>191</v>
      </c>
      <c r="E15" s="128">
        <v>44</v>
      </c>
      <c r="F15" s="125">
        <f t="shared" si="4"/>
        <v>489</v>
      </c>
      <c r="G15" s="126">
        <v>238</v>
      </c>
      <c r="H15" s="127">
        <v>251</v>
      </c>
      <c r="I15" s="128">
        <v>79</v>
      </c>
      <c r="J15" s="125">
        <f t="shared" si="5"/>
        <v>513</v>
      </c>
      <c r="K15" s="126">
        <v>222</v>
      </c>
      <c r="L15" s="126">
        <v>291</v>
      </c>
    </row>
    <row r="16" spans="1:12" ht="15" customHeight="1">
      <c r="A16" s="111" t="s">
        <v>46</v>
      </c>
      <c r="B16" s="62">
        <f aca="true" t="shared" si="6" ref="B16:B21">SUM(C16:D16)</f>
        <v>2013</v>
      </c>
      <c r="C16" s="60">
        <f>SUM(C17:C21)</f>
        <v>1068</v>
      </c>
      <c r="D16" s="60">
        <f>SUM(D17:D21)</f>
        <v>945</v>
      </c>
      <c r="E16" s="112" t="s">
        <v>47</v>
      </c>
      <c r="F16" s="62">
        <f aca="true" t="shared" si="7" ref="F16:F21">SUM(G16:H16)</f>
        <v>2544</v>
      </c>
      <c r="G16" s="60">
        <f>SUM(G17:G21)</f>
        <v>1209</v>
      </c>
      <c r="H16" s="60">
        <f>SUM(H17:H21)</f>
        <v>1335</v>
      </c>
      <c r="I16" s="112" t="s">
        <v>48</v>
      </c>
      <c r="J16" s="62">
        <f aca="true" t="shared" si="8" ref="J16:J21">SUM(K16:L16)</f>
        <v>2290</v>
      </c>
      <c r="K16" s="60">
        <f>SUM(K17:K21)</f>
        <v>910</v>
      </c>
      <c r="L16" s="60">
        <f>SUM(L17:L21)</f>
        <v>1380</v>
      </c>
    </row>
    <row r="17" spans="1:12" ht="15" customHeight="1">
      <c r="A17" s="114">
        <v>10</v>
      </c>
      <c r="B17" s="62">
        <f t="shared" si="6"/>
        <v>378</v>
      </c>
      <c r="C17" s="60">
        <v>194</v>
      </c>
      <c r="D17" s="66">
        <v>184</v>
      </c>
      <c r="E17" s="115">
        <v>45</v>
      </c>
      <c r="F17" s="62">
        <f t="shared" si="7"/>
        <v>391</v>
      </c>
      <c r="G17" s="60">
        <v>175</v>
      </c>
      <c r="H17" s="66">
        <v>216</v>
      </c>
      <c r="I17" s="115">
        <v>80</v>
      </c>
      <c r="J17" s="62">
        <f t="shared" si="8"/>
        <v>515</v>
      </c>
      <c r="K17" s="60">
        <v>211</v>
      </c>
      <c r="L17" s="60">
        <v>304</v>
      </c>
    </row>
    <row r="18" spans="1:12" ht="15" customHeight="1">
      <c r="A18" s="114">
        <v>11</v>
      </c>
      <c r="B18" s="62">
        <f t="shared" si="6"/>
        <v>397</v>
      </c>
      <c r="C18" s="60">
        <v>215</v>
      </c>
      <c r="D18" s="66">
        <v>182</v>
      </c>
      <c r="E18" s="115">
        <v>46</v>
      </c>
      <c r="F18" s="62">
        <f t="shared" si="7"/>
        <v>545</v>
      </c>
      <c r="G18" s="60">
        <v>260</v>
      </c>
      <c r="H18" s="66">
        <v>285</v>
      </c>
      <c r="I18" s="115">
        <v>81</v>
      </c>
      <c r="J18" s="62">
        <f t="shared" si="8"/>
        <v>479</v>
      </c>
      <c r="K18" s="60">
        <v>214</v>
      </c>
      <c r="L18" s="60">
        <v>265</v>
      </c>
    </row>
    <row r="19" spans="1:12" ht="15" customHeight="1">
      <c r="A19" s="114">
        <v>12</v>
      </c>
      <c r="B19" s="62">
        <f t="shared" si="6"/>
        <v>393</v>
      </c>
      <c r="C19" s="60">
        <v>216</v>
      </c>
      <c r="D19" s="66">
        <v>177</v>
      </c>
      <c r="E19" s="115">
        <v>47</v>
      </c>
      <c r="F19" s="62">
        <f t="shared" si="7"/>
        <v>513</v>
      </c>
      <c r="G19" s="60">
        <v>247</v>
      </c>
      <c r="H19" s="66">
        <v>266</v>
      </c>
      <c r="I19" s="115">
        <v>82</v>
      </c>
      <c r="J19" s="62">
        <f t="shared" si="8"/>
        <v>458</v>
      </c>
      <c r="K19" s="60">
        <v>182</v>
      </c>
      <c r="L19" s="60">
        <v>276</v>
      </c>
    </row>
    <row r="20" spans="1:12" ht="15" customHeight="1">
      <c r="A20" s="114">
        <v>13</v>
      </c>
      <c r="B20" s="62">
        <f t="shared" si="6"/>
        <v>438</v>
      </c>
      <c r="C20" s="60">
        <v>236</v>
      </c>
      <c r="D20" s="66">
        <v>202</v>
      </c>
      <c r="E20" s="115">
        <v>48</v>
      </c>
      <c r="F20" s="62">
        <f t="shared" si="7"/>
        <v>512</v>
      </c>
      <c r="G20" s="60">
        <v>245</v>
      </c>
      <c r="H20" s="66">
        <v>267</v>
      </c>
      <c r="I20" s="115">
        <v>83</v>
      </c>
      <c r="J20" s="62">
        <f t="shared" si="8"/>
        <v>436</v>
      </c>
      <c r="K20" s="60">
        <v>156</v>
      </c>
      <c r="L20" s="60">
        <v>280</v>
      </c>
    </row>
    <row r="21" spans="1:12" ht="15" customHeight="1">
      <c r="A21" s="114">
        <v>14</v>
      </c>
      <c r="B21" s="62">
        <f t="shared" si="6"/>
        <v>407</v>
      </c>
      <c r="C21" s="60">
        <v>207</v>
      </c>
      <c r="D21" s="66">
        <v>200</v>
      </c>
      <c r="E21" s="115">
        <v>49</v>
      </c>
      <c r="F21" s="62">
        <f t="shared" si="7"/>
        <v>583</v>
      </c>
      <c r="G21" s="60">
        <v>282</v>
      </c>
      <c r="H21" s="66">
        <v>301</v>
      </c>
      <c r="I21" s="115">
        <v>84</v>
      </c>
      <c r="J21" s="62">
        <f t="shared" si="8"/>
        <v>402</v>
      </c>
      <c r="K21" s="60">
        <v>147</v>
      </c>
      <c r="L21" s="60">
        <v>255</v>
      </c>
    </row>
    <row r="22" spans="1:12" ht="15" customHeight="1">
      <c r="A22" s="120" t="s">
        <v>49</v>
      </c>
      <c r="B22" s="121">
        <f aca="true" t="shared" si="9" ref="B22:B27">SUM(C22:D22)</f>
        <v>2332</v>
      </c>
      <c r="C22" s="122">
        <f>SUM(C23:C27)</f>
        <v>1258</v>
      </c>
      <c r="D22" s="122">
        <f>SUM(D23:D27)</f>
        <v>1074</v>
      </c>
      <c r="E22" s="123" t="s">
        <v>50</v>
      </c>
      <c r="F22" s="121">
        <f aca="true" t="shared" si="10" ref="F22:F27">SUM(G22:H22)</f>
        <v>2869</v>
      </c>
      <c r="G22" s="122">
        <f>SUM(G23:G27)</f>
        <v>1430</v>
      </c>
      <c r="H22" s="122">
        <f>SUM(H23:H27)</f>
        <v>1439</v>
      </c>
      <c r="I22" s="123" t="s">
        <v>51</v>
      </c>
      <c r="J22" s="121">
        <f aca="true" t="shared" si="11" ref="J22:J27">SUM(K22:L22)</f>
        <v>1441</v>
      </c>
      <c r="K22" s="122">
        <f>SUM(K23:K27)</f>
        <v>459</v>
      </c>
      <c r="L22" s="122">
        <f>SUM(L23:L27)</f>
        <v>982</v>
      </c>
    </row>
    <row r="23" spans="1:12" ht="15" customHeight="1">
      <c r="A23" s="114">
        <v>15</v>
      </c>
      <c r="B23" s="62">
        <f t="shared" si="9"/>
        <v>454</v>
      </c>
      <c r="C23" s="60">
        <v>235</v>
      </c>
      <c r="D23" s="66">
        <v>219</v>
      </c>
      <c r="E23" s="115">
        <v>50</v>
      </c>
      <c r="F23" s="62">
        <f t="shared" si="10"/>
        <v>534</v>
      </c>
      <c r="G23" s="60">
        <v>264</v>
      </c>
      <c r="H23" s="66">
        <v>270</v>
      </c>
      <c r="I23" s="115">
        <v>85</v>
      </c>
      <c r="J23" s="62">
        <f t="shared" si="11"/>
        <v>435</v>
      </c>
      <c r="K23" s="60">
        <v>156</v>
      </c>
      <c r="L23" s="60">
        <v>279</v>
      </c>
    </row>
    <row r="24" spans="1:12" ht="15" customHeight="1">
      <c r="A24" s="114">
        <v>16</v>
      </c>
      <c r="B24" s="62">
        <f t="shared" si="9"/>
        <v>454</v>
      </c>
      <c r="C24" s="60">
        <v>249</v>
      </c>
      <c r="D24" s="66">
        <v>205</v>
      </c>
      <c r="E24" s="115">
        <v>51</v>
      </c>
      <c r="F24" s="62">
        <f t="shared" si="10"/>
        <v>599</v>
      </c>
      <c r="G24" s="60">
        <v>307</v>
      </c>
      <c r="H24" s="66">
        <v>292</v>
      </c>
      <c r="I24" s="115">
        <v>86</v>
      </c>
      <c r="J24" s="62">
        <f t="shared" si="11"/>
        <v>295</v>
      </c>
      <c r="K24" s="60">
        <v>98</v>
      </c>
      <c r="L24" s="60">
        <v>197</v>
      </c>
    </row>
    <row r="25" spans="1:12" ht="15" customHeight="1">
      <c r="A25" s="114">
        <v>17</v>
      </c>
      <c r="B25" s="62">
        <f t="shared" si="9"/>
        <v>454</v>
      </c>
      <c r="C25" s="60">
        <v>264</v>
      </c>
      <c r="D25" s="66">
        <v>190</v>
      </c>
      <c r="E25" s="115">
        <v>52</v>
      </c>
      <c r="F25" s="62">
        <f t="shared" si="10"/>
        <v>589</v>
      </c>
      <c r="G25" s="60">
        <v>296</v>
      </c>
      <c r="H25" s="66">
        <v>293</v>
      </c>
      <c r="I25" s="115">
        <v>87</v>
      </c>
      <c r="J25" s="62">
        <f t="shared" si="11"/>
        <v>279</v>
      </c>
      <c r="K25" s="60">
        <v>86</v>
      </c>
      <c r="L25" s="60">
        <v>193</v>
      </c>
    </row>
    <row r="26" spans="1:12" ht="15" customHeight="1">
      <c r="A26" s="114">
        <v>18</v>
      </c>
      <c r="B26" s="62">
        <f t="shared" si="9"/>
        <v>481</v>
      </c>
      <c r="C26" s="60">
        <v>271</v>
      </c>
      <c r="D26" s="66">
        <v>210</v>
      </c>
      <c r="E26" s="115">
        <v>53</v>
      </c>
      <c r="F26" s="62">
        <f t="shared" si="10"/>
        <v>576</v>
      </c>
      <c r="G26" s="60">
        <v>261</v>
      </c>
      <c r="H26" s="66">
        <v>315</v>
      </c>
      <c r="I26" s="115">
        <v>88</v>
      </c>
      <c r="J26" s="62">
        <f t="shared" si="11"/>
        <v>244</v>
      </c>
      <c r="K26" s="60">
        <v>65</v>
      </c>
      <c r="L26" s="60">
        <v>179</v>
      </c>
    </row>
    <row r="27" spans="1:12" ht="15" customHeight="1">
      <c r="A27" s="124">
        <v>19</v>
      </c>
      <c r="B27" s="125">
        <f t="shared" si="9"/>
        <v>489</v>
      </c>
      <c r="C27" s="126">
        <v>239</v>
      </c>
      <c r="D27" s="127">
        <v>250</v>
      </c>
      <c r="E27" s="128">
        <v>54</v>
      </c>
      <c r="F27" s="125">
        <f t="shared" si="10"/>
        <v>571</v>
      </c>
      <c r="G27" s="126">
        <v>302</v>
      </c>
      <c r="H27" s="127">
        <v>269</v>
      </c>
      <c r="I27" s="128">
        <v>89</v>
      </c>
      <c r="J27" s="125">
        <f t="shared" si="11"/>
        <v>188</v>
      </c>
      <c r="K27" s="126">
        <v>54</v>
      </c>
      <c r="L27" s="126">
        <v>134</v>
      </c>
    </row>
    <row r="28" spans="1:12" ht="15" customHeight="1">
      <c r="A28" s="111" t="s">
        <v>52</v>
      </c>
      <c r="B28" s="62">
        <f aca="true" t="shared" si="12" ref="B28:B33">SUM(C28:D28)</f>
        <v>2388</v>
      </c>
      <c r="C28" s="60">
        <f>SUM(C29:C33)</f>
        <v>1175</v>
      </c>
      <c r="D28" s="60">
        <f>SUM(D29:D33)</f>
        <v>1213</v>
      </c>
      <c r="E28" s="112" t="s">
        <v>53</v>
      </c>
      <c r="F28" s="62">
        <f aca="true" t="shared" si="13" ref="F28:F33">SUM(G28:H28)</f>
        <v>3183</v>
      </c>
      <c r="G28" s="60">
        <f>SUM(G29:G33)</f>
        <v>1632</v>
      </c>
      <c r="H28" s="60">
        <f>SUM(H29:H33)</f>
        <v>1551</v>
      </c>
      <c r="I28" s="112" t="s">
        <v>54</v>
      </c>
      <c r="J28" s="62">
        <f aca="true" t="shared" si="14" ref="J28:J33">SUM(K28:L28)</f>
        <v>580</v>
      </c>
      <c r="K28" s="60">
        <f>SUM(K29:K33)</f>
        <v>125</v>
      </c>
      <c r="L28" s="60">
        <f>SUM(L29:L33)</f>
        <v>455</v>
      </c>
    </row>
    <row r="29" spans="1:12" ht="15" customHeight="1">
      <c r="A29" s="114">
        <v>20</v>
      </c>
      <c r="B29" s="62">
        <f t="shared" si="12"/>
        <v>503</v>
      </c>
      <c r="C29" s="60">
        <v>242</v>
      </c>
      <c r="D29" s="66">
        <v>261</v>
      </c>
      <c r="E29" s="115">
        <v>55</v>
      </c>
      <c r="F29" s="62">
        <f t="shared" si="13"/>
        <v>575</v>
      </c>
      <c r="G29" s="60">
        <v>287</v>
      </c>
      <c r="H29" s="66">
        <v>288</v>
      </c>
      <c r="I29" s="115">
        <v>90</v>
      </c>
      <c r="J29" s="62">
        <f t="shared" si="14"/>
        <v>157</v>
      </c>
      <c r="K29" s="60">
        <v>40</v>
      </c>
      <c r="L29" s="60">
        <v>117</v>
      </c>
    </row>
    <row r="30" spans="1:12" ht="15" customHeight="1">
      <c r="A30" s="114">
        <v>21</v>
      </c>
      <c r="B30" s="62">
        <f t="shared" si="12"/>
        <v>468</v>
      </c>
      <c r="C30" s="60">
        <v>227</v>
      </c>
      <c r="D30" s="66">
        <v>241</v>
      </c>
      <c r="E30" s="115">
        <v>56</v>
      </c>
      <c r="F30" s="62">
        <f t="shared" si="13"/>
        <v>631</v>
      </c>
      <c r="G30" s="60">
        <v>313</v>
      </c>
      <c r="H30" s="66">
        <v>318</v>
      </c>
      <c r="I30" s="115">
        <v>91</v>
      </c>
      <c r="J30" s="62">
        <f t="shared" si="14"/>
        <v>145</v>
      </c>
      <c r="K30" s="60">
        <v>32</v>
      </c>
      <c r="L30" s="60">
        <v>113</v>
      </c>
    </row>
    <row r="31" spans="1:12" ht="15" customHeight="1">
      <c r="A31" s="114">
        <v>22</v>
      </c>
      <c r="B31" s="62">
        <f t="shared" si="12"/>
        <v>479</v>
      </c>
      <c r="C31" s="60">
        <v>236</v>
      </c>
      <c r="D31" s="66">
        <v>243</v>
      </c>
      <c r="E31" s="115">
        <v>57</v>
      </c>
      <c r="F31" s="62">
        <f t="shared" si="13"/>
        <v>653</v>
      </c>
      <c r="G31" s="60">
        <v>335</v>
      </c>
      <c r="H31" s="66">
        <v>318</v>
      </c>
      <c r="I31" s="115">
        <v>92</v>
      </c>
      <c r="J31" s="62">
        <f t="shared" si="14"/>
        <v>112</v>
      </c>
      <c r="K31" s="60">
        <v>21</v>
      </c>
      <c r="L31" s="60">
        <v>91</v>
      </c>
    </row>
    <row r="32" spans="1:12" ht="15" customHeight="1">
      <c r="A32" s="114">
        <v>23</v>
      </c>
      <c r="B32" s="62">
        <f t="shared" si="12"/>
        <v>485</v>
      </c>
      <c r="C32" s="60">
        <v>252</v>
      </c>
      <c r="D32" s="66">
        <v>233</v>
      </c>
      <c r="E32" s="115">
        <v>58</v>
      </c>
      <c r="F32" s="62">
        <f t="shared" si="13"/>
        <v>651</v>
      </c>
      <c r="G32" s="60">
        <v>334</v>
      </c>
      <c r="H32" s="66">
        <v>317</v>
      </c>
      <c r="I32" s="115">
        <v>93</v>
      </c>
      <c r="J32" s="62">
        <f t="shared" si="14"/>
        <v>87</v>
      </c>
      <c r="K32" s="60">
        <v>21</v>
      </c>
      <c r="L32" s="60">
        <v>66</v>
      </c>
    </row>
    <row r="33" spans="1:12" ht="15" customHeight="1">
      <c r="A33" s="114">
        <v>24</v>
      </c>
      <c r="B33" s="62">
        <f t="shared" si="12"/>
        <v>453</v>
      </c>
      <c r="C33" s="60">
        <v>218</v>
      </c>
      <c r="D33" s="66">
        <v>235</v>
      </c>
      <c r="E33" s="115">
        <v>59</v>
      </c>
      <c r="F33" s="62">
        <f t="shared" si="13"/>
        <v>673</v>
      </c>
      <c r="G33" s="60">
        <v>363</v>
      </c>
      <c r="H33" s="66">
        <v>310</v>
      </c>
      <c r="I33" s="115">
        <v>94</v>
      </c>
      <c r="J33" s="62">
        <f t="shared" si="14"/>
        <v>79</v>
      </c>
      <c r="K33" s="60">
        <v>11</v>
      </c>
      <c r="L33" s="60">
        <v>68</v>
      </c>
    </row>
    <row r="34" spans="1:12" ht="15" customHeight="1">
      <c r="A34" s="120" t="s">
        <v>55</v>
      </c>
      <c r="B34" s="121">
        <f aca="true" t="shared" si="15" ref="B34:B39">SUM(C34:D34)</f>
        <v>2249</v>
      </c>
      <c r="C34" s="122">
        <f>SUM(C35:C39)</f>
        <v>1141</v>
      </c>
      <c r="D34" s="122">
        <f>SUM(D35:D39)</f>
        <v>1108</v>
      </c>
      <c r="E34" s="123" t="s">
        <v>56</v>
      </c>
      <c r="F34" s="121">
        <f aca="true" t="shared" si="16" ref="F34:F39">SUM(G34:H34)</f>
        <v>3942</v>
      </c>
      <c r="G34" s="122">
        <f>SUM(G35:G39)</f>
        <v>1992</v>
      </c>
      <c r="H34" s="122">
        <f>SUM(H35:H39)</f>
        <v>1950</v>
      </c>
      <c r="I34" s="123" t="s">
        <v>57</v>
      </c>
      <c r="J34" s="121">
        <f aca="true" t="shared" si="17" ref="J34:J39">SUM(K34:L34)</f>
        <v>186</v>
      </c>
      <c r="K34" s="122">
        <f>SUM(K35:K39)</f>
        <v>27</v>
      </c>
      <c r="L34" s="122">
        <f>SUM(L35:L39)</f>
        <v>159</v>
      </c>
    </row>
    <row r="35" spans="1:12" ht="15" customHeight="1">
      <c r="A35" s="114">
        <v>25</v>
      </c>
      <c r="B35" s="62">
        <f t="shared" si="15"/>
        <v>440</v>
      </c>
      <c r="C35" s="60">
        <v>214</v>
      </c>
      <c r="D35" s="66">
        <v>226</v>
      </c>
      <c r="E35" s="115">
        <v>60</v>
      </c>
      <c r="F35" s="62">
        <f t="shared" si="16"/>
        <v>740</v>
      </c>
      <c r="G35" s="60">
        <v>371</v>
      </c>
      <c r="H35" s="66">
        <v>369</v>
      </c>
      <c r="I35" s="115">
        <v>95</v>
      </c>
      <c r="J35" s="62">
        <f t="shared" si="17"/>
        <v>60</v>
      </c>
      <c r="K35" s="60">
        <v>15</v>
      </c>
      <c r="L35" s="60">
        <v>45</v>
      </c>
    </row>
    <row r="36" spans="1:12" ht="15" customHeight="1">
      <c r="A36" s="114">
        <v>26</v>
      </c>
      <c r="B36" s="62">
        <f t="shared" si="15"/>
        <v>439</v>
      </c>
      <c r="C36" s="60">
        <v>238</v>
      </c>
      <c r="D36" s="66">
        <v>201</v>
      </c>
      <c r="E36" s="115">
        <v>61</v>
      </c>
      <c r="F36" s="62">
        <f t="shared" si="16"/>
        <v>798</v>
      </c>
      <c r="G36" s="60">
        <v>417</v>
      </c>
      <c r="H36" s="66">
        <v>381</v>
      </c>
      <c r="I36" s="115">
        <v>96</v>
      </c>
      <c r="J36" s="62">
        <f t="shared" si="17"/>
        <v>37</v>
      </c>
      <c r="K36" s="60">
        <v>5</v>
      </c>
      <c r="L36" s="60">
        <v>32</v>
      </c>
    </row>
    <row r="37" spans="1:12" ht="15" customHeight="1">
      <c r="A37" s="114">
        <v>27</v>
      </c>
      <c r="B37" s="62">
        <f t="shared" si="15"/>
        <v>481</v>
      </c>
      <c r="C37" s="60">
        <v>246</v>
      </c>
      <c r="D37" s="66">
        <v>235</v>
      </c>
      <c r="E37" s="115">
        <v>62</v>
      </c>
      <c r="F37" s="62">
        <f t="shared" si="16"/>
        <v>842</v>
      </c>
      <c r="G37" s="60">
        <v>439</v>
      </c>
      <c r="H37" s="66">
        <v>403</v>
      </c>
      <c r="I37" s="115">
        <v>97</v>
      </c>
      <c r="J37" s="62">
        <f t="shared" si="17"/>
        <v>40</v>
      </c>
      <c r="K37" s="60">
        <v>2</v>
      </c>
      <c r="L37" s="60">
        <v>38</v>
      </c>
    </row>
    <row r="38" spans="1:12" ht="15" customHeight="1">
      <c r="A38" s="114">
        <v>28</v>
      </c>
      <c r="B38" s="62">
        <f t="shared" si="15"/>
        <v>453</v>
      </c>
      <c r="C38" s="60">
        <v>209</v>
      </c>
      <c r="D38" s="66">
        <v>244</v>
      </c>
      <c r="E38" s="115">
        <v>63</v>
      </c>
      <c r="F38" s="62">
        <f t="shared" si="16"/>
        <v>846</v>
      </c>
      <c r="G38" s="60">
        <v>407</v>
      </c>
      <c r="H38" s="66">
        <v>439</v>
      </c>
      <c r="I38" s="115">
        <v>98</v>
      </c>
      <c r="J38" s="62">
        <f t="shared" si="17"/>
        <v>22</v>
      </c>
      <c r="K38" s="60">
        <v>2</v>
      </c>
      <c r="L38" s="60">
        <v>20</v>
      </c>
    </row>
    <row r="39" spans="1:12" ht="15" customHeight="1">
      <c r="A39" s="124">
        <v>29</v>
      </c>
      <c r="B39" s="125">
        <f t="shared" si="15"/>
        <v>436</v>
      </c>
      <c r="C39" s="126">
        <v>234</v>
      </c>
      <c r="D39" s="127">
        <v>202</v>
      </c>
      <c r="E39" s="128">
        <v>64</v>
      </c>
      <c r="F39" s="125">
        <f t="shared" si="16"/>
        <v>716</v>
      </c>
      <c r="G39" s="126">
        <v>358</v>
      </c>
      <c r="H39" s="127">
        <v>358</v>
      </c>
      <c r="I39" s="128">
        <v>99</v>
      </c>
      <c r="J39" s="125">
        <f t="shared" si="17"/>
        <v>27</v>
      </c>
      <c r="K39" s="126">
        <v>3</v>
      </c>
      <c r="L39" s="126">
        <v>24</v>
      </c>
    </row>
    <row r="40" spans="1:12" ht="15" customHeight="1">
      <c r="A40" s="111" t="s">
        <v>58</v>
      </c>
      <c r="B40" s="62">
        <f aca="true" t="shared" si="18" ref="B40:B45">SUM(C40:D40)</f>
        <v>2253</v>
      </c>
      <c r="C40" s="60">
        <f>SUM(C41:C45)</f>
        <v>1137</v>
      </c>
      <c r="D40" s="60">
        <f>SUM(D41:D45)</f>
        <v>1116</v>
      </c>
      <c r="E40" s="112" t="s">
        <v>59</v>
      </c>
      <c r="F40" s="62">
        <f aca="true" t="shared" si="19" ref="F40:F45">SUM(G40:H40)</f>
        <v>2653</v>
      </c>
      <c r="G40" s="60">
        <f>SUM(G41:G45)</f>
        <v>1294</v>
      </c>
      <c r="H40" s="60">
        <f>SUM(H41:H45)</f>
        <v>1359</v>
      </c>
      <c r="I40" s="113" t="s">
        <v>60</v>
      </c>
      <c r="J40" s="62">
        <f>SUM(K40:L40)</f>
        <v>26</v>
      </c>
      <c r="K40" s="60">
        <v>4</v>
      </c>
      <c r="L40" s="60">
        <v>22</v>
      </c>
    </row>
    <row r="41" spans="1:12" ht="15" customHeight="1">
      <c r="A41" s="114">
        <v>30</v>
      </c>
      <c r="B41" s="62">
        <f t="shared" si="18"/>
        <v>432</v>
      </c>
      <c r="C41" s="60">
        <v>212</v>
      </c>
      <c r="D41" s="66">
        <v>220</v>
      </c>
      <c r="E41" s="115">
        <v>65</v>
      </c>
      <c r="F41" s="62">
        <f t="shared" si="19"/>
        <v>438</v>
      </c>
      <c r="G41" s="60">
        <v>221</v>
      </c>
      <c r="H41" s="66">
        <v>217</v>
      </c>
      <c r="I41" s="115"/>
      <c r="J41" s="62"/>
      <c r="K41" s="60"/>
      <c r="L41" s="60"/>
    </row>
    <row r="42" spans="1:12" ht="15" customHeight="1">
      <c r="A42" s="114">
        <v>31</v>
      </c>
      <c r="B42" s="62">
        <f t="shared" si="18"/>
        <v>430</v>
      </c>
      <c r="C42" s="60">
        <v>220</v>
      </c>
      <c r="D42" s="66">
        <v>210</v>
      </c>
      <c r="E42" s="115">
        <v>66</v>
      </c>
      <c r="F42" s="62">
        <f t="shared" si="19"/>
        <v>469</v>
      </c>
      <c r="G42" s="60">
        <v>220</v>
      </c>
      <c r="H42" s="66">
        <v>249</v>
      </c>
      <c r="I42" s="115"/>
      <c r="J42" s="62"/>
      <c r="K42" s="60"/>
      <c r="L42" s="60"/>
    </row>
    <row r="43" spans="1:12" ht="15" customHeight="1">
      <c r="A43" s="114">
        <v>32</v>
      </c>
      <c r="B43" s="62">
        <f t="shared" si="18"/>
        <v>471</v>
      </c>
      <c r="C43" s="60">
        <v>238</v>
      </c>
      <c r="D43" s="66">
        <v>233</v>
      </c>
      <c r="E43" s="115">
        <v>67</v>
      </c>
      <c r="F43" s="62">
        <f t="shared" si="19"/>
        <v>634</v>
      </c>
      <c r="G43" s="60">
        <v>319</v>
      </c>
      <c r="H43" s="66">
        <v>315</v>
      </c>
      <c r="I43" s="115"/>
      <c r="J43" s="62"/>
      <c r="K43" s="60"/>
      <c r="L43" s="60"/>
    </row>
    <row r="44" spans="1:12" ht="15" customHeight="1">
      <c r="A44" s="114">
        <v>33</v>
      </c>
      <c r="B44" s="62">
        <f t="shared" si="18"/>
        <v>456</v>
      </c>
      <c r="C44" s="60">
        <v>239</v>
      </c>
      <c r="D44" s="66">
        <v>217</v>
      </c>
      <c r="E44" s="115">
        <v>68</v>
      </c>
      <c r="F44" s="62">
        <f t="shared" si="19"/>
        <v>520</v>
      </c>
      <c r="G44" s="60">
        <v>239</v>
      </c>
      <c r="H44" s="66">
        <v>281</v>
      </c>
      <c r="I44" s="112" t="s">
        <v>61</v>
      </c>
      <c r="J44" s="62">
        <f>SUM(K44:L44)</f>
        <v>44629</v>
      </c>
      <c r="K44" s="60">
        <f>C4+C10+C16+C22+C28+C34+C40+G4+G10+G16+G22+G28+G34+G40+K4+K10+K16+K22+K28+K34+K40</f>
        <v>21433</v>
      </c>
      <c r="L44" s="60">
        <f>D4+D10+D16+D22+D28+D34+D40+H4+H10+H16+H22+H28+H34+H40+L4+L10+L16+L22+L28+L34+L40</f>
        <v>23196</v>
      </c>
    </row>
    <row r="45" spans="1:12" ht="15" customHeight="1" thickBot="1">
      <c r="A45" s="114">
        <v>34</v>
      </c>
      <c r="B45" s="62">
        <f t="shared" si="18"/>
        <v>464</v>
      </c>
      <c r="C45" s="60">
        <v>228</v>
      </c>
      <c r="D45" s="66">
        <v>236</v>
      </c>
      <c r="E45" s="115">
        <v>69</v>
      </c>
      <c r="F45" s="62">
        <f t="shared" si="19"/>
        <v>592</v>
      </c>
      <c r="G45" s="60">
        <v>295</v>
      </c>
      <c r="H45" s="66">
        <v>297</v>
      </c>
      <c r="I45" s="112" t="s">
        <v>62</v>
      </c>
      <c r="J45" s="67">
        <v>47.36</v>
      </c>
      <c r="K45" s="63">
        <v>45.19</v>
      </c>
      <c r="L45" s="63">
        <v>49.36</v>
      </c>
    </row>
    <row r="46" spans="1:12" s="88" customFormat="1" ht="15" customHeight="1">
      <c r="A46" s="87" t="s">
        <v>241</v>
      </c>
      <c r="B46" s="87"/>
      <c r="C46" s="87"/>
      <c r="D46" s="87"/>
      <c r="E46" s="87"/>
      <c r="F46" s="87"/>
      <c r="G46" s="87"/>
      <c r="H46" s="87"/>
      <c r="I46" s="87"/>
      <c r="J46" s="87"/>
      <c r="K46" s="87"/>
      <c r="L46" s="87"/>
    </row>
    <row r="47" spans="1:12" s="88" customFormat="1" ht="15" customHeight="1">
      <c r="A47" s="89" t="s">
        <v>246</v>
      </c>
      <c r="B47" s="89"/>
      <c r="C47" s="89"/>
      <c r="D47" s="89"/>
      <c r="E47" s="89"/>
      <c r="F47" s="89"/>
      <c r="G47" s="89"/>
      <c r="H47" s="89"/>
      <c r="I47" s="89"/>
      <c r="J47" s="89"/>
      <c r="K47" s="89"/>
      <c r="L47" s="90"/>
    </row>
  </sheetData>
  <hyperlinks>
    <hyperlink ref="L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31"/>
  <sheetViews>
    <sheetView showGridLines="0" workbookViewId="0" topLeftCell="A1">
      <pane xSplit="1" ySplit="3" topLeftCell="I4" activePane="bottomRight" state="frozen"/>
      <selection pane="topLeft" activeCell="A1" sqref="A1"/>
      <selection pane="topRight" activeCell="A1" sqref="A1"/>
      <selection pane="bottomLeft" activeCell="A1" sqref="A1"/>
      <selection pane="bottomRight" activeCell="A1" sqref="A1"/>
    </sheetView>
  </sheetViews>
  <sheetFormatPr defaultColWidth="10.625" defaultRowHeight="15" customHeight="1"/>
  <cols>
    <col min="1" max="1" width="14.625" style="6" customWidth="1"/>
    <col min="2" max="8" width="14.625" style="6" hidden="1" customWidth="1"/>
    <col min="9" max="16384" width="14.625" style="6" customWidth="1"/>
  </cols>
  <sheetData>
    <row r="1" spans="1:13" s="75" customFormat="1" ht="15" customHeight="1">
      <c r="A1" s="74" t="s">
        <v>483</v>
      </c>
      <c r="B1" s="74"/>
      <c r="C1" s="74"/>
      <c r="D1" s="74"/>
      <c r="E1" s="74"/>
      <c r="F1" s="78"/>
      <c r="G1" s="78"/>
      <c r="H1" s="78"/>
      <c r="I1" s="78"/>
      <c r="J1" s="78"/>
      <c r="K1" s="79"/>
      <c r="L1" s="79"/>
      <c r="M1" s="162" t="s">
        <v>530</v>
      </c>
    </row>
    <row r="2" spans="1:13" ht="15" customHeight="1" thickBot="1">
      <c r="A2" s="32"/>
      <c r="B2" s="32"/>
      <c r="C2" s="32"/>
      <c r="D2" s="32"/>
      <c r="E2" s="2"/>
      <c r="F2" s="2"/>
      <c r="G2" s="2"/>
      <c r="H2" s="2"/>
      <c r="I2" s="2"/>
      <c r="J2" s="2"/>
      <c r="K2" s="2"/>
      <c r="L2" s="2"/>
      <c r="M2" s="30" t="s">
        <v>487</v>
      </c>
    </row>
    <row r="3" spans="1:13" ht="15" customHeight="1">
      <c r="A3" s="56" t="s">
        <v>63</v>
      </c>
      <c r="B3" s="57" t="s">
        <v>29</v>
      </c>
      <c r="C3" s="57" t="s">
        <v>30</v>
      </c>
      <c r="D3" s="57" t="s">
        <v>31</v>
      </c>
      <c r="E3" s="57" t="s">
        <v>32</v>
      </c>
      <c r="F3" s="58" t="s">
        <v>33</v>
      </c>
      <c r="G3" s="58" t="s">
        <v>34</v>
      </c>
      <c r="H3" s="58" t="s">
        <v>35</v>
      </c>
      <c r="I3" s="58" t="s">
        <v>36</v>
      </c>
      <c r="J3" s="58" t="s">
        <v>37</v>
      </c>
      <c r="K3" s="58" t="s">
        <v>222</v>
      </c>
      <c r="L3" s="58" t="s">
        <v>223</v>
      </c>
      <c r="M3" s="59" t="s">
        <v>239</v>
      </c>
    </row>
    <row r="4" spans="1:13" ht="15" customHeight="1">
      <c r="A4" s="111" t="s">
        <v>40</v>
      </c>
      <c r="B4" s="60">
        <v>1977</v>
      </c>
      <c r="C4" s="60">
        <v>1943</v>
      </c>
      <c r="D4" s="60">
        <v>1940</v>
      </c>
      <c r="E4" s="60">
        <v>1890</v>
      </c>
      <c r="F4" s="60">
        <v>1833</v>
      </c>
      <c r="G4" s="60">
        <v>1819</v>
      </c>
      <c r="H4" s="60">
        <v>1733</v>
      </c>
      <c r="I4" s="60">
        <v>1694</v>
      </c>
      <c r="J4" s="60">
        <v>1642</v>
      </c>
      <c r="K4" s="60">
        <v>1613</v>
      </c>
      <c r="L4" s="60">
        <v>1584</v>
      </c>
      <c r="M4" s="61">
        <v>1613</v>
      </c>
    </row>
    <row r="5" spans="1:13" ht="15" customHeight="1">
      <c r="A5" s="111" t="s">
        <v>43</v>
      </c>
      <c r="B5" s="60">
        <v>2490</v>
      </c>
      <c r="C5" s="60">
        <v>2411</v>
      </c>
      <c r="D5" s="60">
        <v>2275</v>
      </c>
      <c r="E5" s="60">
        <v>2269</v>
      </c>
      <c r="F5" s="60">
        <v>2203</v>
      </c>
      <c r="G5" s="60">
        <v>2091</v>
      </c>
      <c r="H5" s="60">
        <v>2055</v>
      </c>
      <c r="I5" s="60">
        <v>2014</v>
      </c>
      <c r="J5" s="60">
        <v>1947</v>
      </c>
      <c r="K5" s="60">
        <v>1866</v>
      </c>
      <c r="L5" s="60">
        <v>1836</v>
      </c>
      <c r="M5" s="61">
        <v>1758</v>
      </c>
    </row>
    <row r="6" spans="1:13" ht="15" customHeight="1">
      <c r="A6" s="111" t="s">
        <v>46</v>
      </c>
      <c r="B6" s="60">
        <v>2982</v>
      </c>
      <c r="C6" s="60">
        <v>2859</v>
      </c>
      <c r="D6" s="60">
        <v>2829</v>
      </c>
      <c r="E6" s="60">
        <v>2716</v>
      </c>
      <c r="F6" s="60">
        <v>2590</v>
      </c>
      <c r="G6" s="60">
        <v>2546</v>
      </c>
      <c r="H6" s="60">
        <v>2465</v>
      </c>
      <c r="I6" s="60">
        <v>2335</v>
      </c>
      <c r="J6" s="60">
        <v>2296</v>
      </c>
      <c r="K6" s="60">
        <v>2228</v>
      </c>
      <c r="L6" s="60">
        <v>2107</v>
      </c>
      <c r="M6" s="61">
        <v>2063</v>
      </c>
    </row>
    <row r="7" spans="1:13" ht="15" customHeight="1">
      <c r="A7" s="111" t="s">
        <v>49</v>
      </c>
      <c r="B7" s="60">
        <v>2955</v>
      </c>
      <c r="C7" s="60">
        <v>3026</v>
      </c>
      <c r="D7" s="60">
        <v>3046</v>
      </c>
      <c r="E7" s="60">
        <v>3012</v>
      </c>
      <c r="F7" s="60">
        <v>2971</v>
      </c>
      <c r="G7" s="60">
        <v>2887</v>
      </c>
      <c r="H7" s="60">
        <v>2766</v>
      </c>
      <c r="I7" s="60">
        <v>2715</v>
      </c>
      <c r="J7" s="60">
        <v>2590</v>
      </c>
      <c r="K7" s="60">
        <v>2491</v>
      </c>
      <c r="L7" s="60">
        <v>2472</v>
      </c>
      <c r="M7" s="61">
        <v>2384</v>
      </c>
    </row>
    <row r="8" spans="1:13" ht="15" customHeight="1">
      <c r="A8" s="111" t="s">
        <v>52</v>
      </c>
      <c r="B8" s="60">
        <v>2769</v>
      </c>
      <c r="C8" s="60">
        <v>2716</v>
      </c>
      <c r="D8" s="60">
        <v>2712</v>
      </c>
      <c r="E8" s="60">
        <v>2676</v>
      </c>
      <c r="F8" s="60">
        <v>2678</v>
      </c>
      <c r="G8" s="60">
        <v>2677</v>
      </c>
      <c r="H8" s="60">
        <v>2731</v>
      </c>
      <c r="I8" s="60">
        <v>2664</v>
      </c>
      <c r="J8" s="60">
        <v>2608</v>
      </c>
      <c r="K8" s="60">
        <v>2488</v>
      </c>
      <c r="L8" s="60">
        <v>2416</v>
      </c>
      <c r="M8" s="61">
        <v>2382</v>
      </c>
    </row>
    <row r="9" spans="1:13" ht="15" customHeight="1">
      <c r="A9" s="111" t="s">
        <v>55</v>
      </c>
      <c r="B9" s="60">
        <v>2690</v>
      </c>
      <c r="C9" s="60">
        <v>2685</v>
      </c>
      <c r="D9" s="60">
        <v>2765</v>
      </c>
      <c r="E9" s="60">
        <v>2730</v>
      </c>
      <c r="F9" s="60">
        <v>2633</v>
      </c>
      <c r="G9" s="60">
        <v>2567</v>
      </c>
      <c r="H9" s="60">
        <v>2467</v>
      </c>
      <c r="I9" s="60">
        <v>2383</v>
      </c>
      <c r="J9" s="60">
        <v>2323</v>
      </c>
      <c r="K9" s="60">
        <v>2314</v>
      </c>
      <c r="L9" s="60">
        <v>2281</v>
      </c>
      <c r="M9" s="61">
        <v>2283</v>
      </c>
    </row>
    <row r="10" spans="1:13" ht="15" customHeight="1">
      <c r="A10" s="111" t="s">
        <v>58</v>
      </c>
      <c r="B10" s="60">
        <v>2352</v>
      </c>
      <c r="C10" s="60">
        <v>2417</v>
      </c>
      <c r="D10" s="60">
        <v>2543</v>
      </c>
      <c r="E10" s="60">
        <v>2590</v>
      </c>
      <c r="F10" s="60">
        <v>2651</v>
      </c>
      <c r="G10" s="60">
        <v>2644</v>
      </c>
      <c r="H10" s="60">
        <v>2602</v>
      </c>
      <c r="I10" s="60">
        <v>2633</v>
      </c>
      <c r="J10" s="60">
        <v>2532</v>
      </c>
      <c r="K10" s="60">
        <v>2413</v>
      </c>
      <c r="L10" s="60">
        <v>2363</v>
      </c>
      <c r="M10" s="61">
        <v>2277</v>
      </c>
    </row>
    <row r="11" spans="1:13" ht="15" customHeight="1">
      <c r="A11" s="111" t="s">
        <v>41</v>
      </c>
      <c r="B11" s="60">
        <v>2673</v>
      </c>
      <c r="C11" s="60">
        <v>2649</v>
      </c>
      <c r="D11" s="60">
        <v>2478</v>
      </c>
      <c r="E11" s="60">
        <v>2502</v>
      </c>
      <c r="F11" s="60">
        <v>2484</v>
      </c>
      <c r="G11" s="60">
        <v>2413</v>
      </c>
      <c r="H11" s="60">
        <v>2475</v>
      </c>
      <c r="I11" s="60">
        <v>2550</v>
      </c>
      <c r="J11" s="60">
        <v>2595</v>
      </c>
      <c r="K11" s="60">
        <v>2644</v>
      </c>
      <c r="L11" s="60">
        <v>2626</v>
      </c>
      <c r="M11" s="61">
        <v>2570</v>
      </c>
    </row>
    <row r="12" spans="1:13" ht="15" customHeight="1">
      <c r="A12" s="111" t="s">
        <v>44</v>
      </c>
      <c r="B12" s="60">
        <v>2988</v>
      </c>
      <c r="C12" s="60">
        <v>2933</v>
      </c>
      <c r="D12" s="60">
        <v>2939</v>
      </c>
      <c r="E12" s="60">
        <v>2888</v>
      </c>
      <c r="F12" s="60">
        <v>2788</v>
      </c>
      <c r="G12" s="60">
        <v>2738</v>
      </c>
      <c r="H12" s="60">
        <v>2660</v>
      </c>
      <c r="I12" s="60">
        <v>2507</v>
      </c>
      <c r="J12" s="60">
        <v>2488</v>
      </c>
      <c r="K12" s="60">
        <v>2451</v>
      </c>
      <c r="L12" s="60">
        <v>2422</v>
      </c>
      <c r="M12" s="61">
        <v>2499</v>
      </c>
    </row>
    <row r="13" spans="1:13" ht="15" customHeight="1">
      <c r="A13" s="111" t="s">
        <v>47</v>
      </c>
      <c r="B13" s="60">
        <v>3415</v>
      </c>
      <c r="C13" s="60">
        <v>3283</v>
      </c>
      <c r="D13" s="60">
        <v>3183</v>
      </c>
      <c r="E13" s="60">
        <v>3102</v>
      </c>
      <c r="F13" s="60">
        <v>3053</v>
      </c>
      <c r="G13" s="60">
        <v>2996</v>
      </c>
      <c r="H13" s="60">
        <v>2953</v>
      </c>
      <c r="I13" s="60">
        <v>2905</v>
      </c>
      <c r="J13" s="60">
        <v>2863</v>
      </c>
      <c r="K13" s="60">
        <v>2772</v>
      </c>
      <c r="L13" s="60">
        <v>2720</v>
      </c>
      <c r="M13" s="61">
        <v>2635</v>
      </c>
    </row>
    <row r="14" spans="1:13" ht="15" customHeight="1">
      <c r="A14" s="111" t="s">
        <v>50</v>
      </c>
      <c r="B14" s="62">
        <v>3387</v>
      </c>
      <c r="C14" s="60">
        <v>3786</v>
      </c>
      <c r="D14" s="60">
        <v>3950</v>
      </c>
      <c r="E14" s="60">
        <v>3751</v>
      </c>
      <c r="F14" s="60">
        <v>3588</v>
      </c>
      <c r="G14" s="60">
        <v>3443</v>
      </c>
      <c r="H14" s="60">
        <v>3277</v>
      </c>
      <c r="I14" s="60">
        <v>3170</v>
      </c>
      <c r="J14" s="60">
        <v>3072</v>
      </c>
      <c r="K14" s="60">
        <v>3015</v>
      </c>
      <c r="L14" s="60">
        <v>2929</v>
      </c>
      <c r="M14" s="61">
        <v>2880</v>
      </c>
    </row>
    <row r="15" spans="1:13" ht="15" customHeight="1">
      <c r="A15" s="111" t="s">
        <v>53</v>
      </c>
      <c r="B15" s="62">
        <v>2852</v>
      </c>
      <c r="C15" s="60">
        <v>2706</v>
      </c>
      <c r="D15" s="60">
        <v>2639</v>
      </c>
      <c r="E15" s="60">
        <v>2946</v>
      </c>
      <c r="F15" s="60">
        <v>3224</v>
      </c>
      <c r="G15" s="60">
        <v>3466</v>
      </c>
      <c r="H15" s="60">
        <v>3853</v>
      </c>
      <c r="I15" s="60">
        <v>3993</v>
      </c>
      <c r="J15" s="60">
        <v>3760</v>
      </c>
      <c r="K15" s="60">
        <v>3577</v>
      </c>
      <c r="L15" s="60">
        <v>3406</v>
      </c>
      <c r="M15" s="61">
        <v>3249</v>
      </c>
    </row>
    <row r="16" spans="1:13" ht="15" customHeight="1">
      <c r="A16" s="111" t="s">
        <v>56</v>
      </c>
      <c r="B16" s="62">
        <v>2877</v>
      </c>
      <c r="C16" s="60">
        <v>2758</v>
      </c>
      <c r="D16" s="60">
        <v>2784</v>
      </c>
      <c r="E16" s="60">
        <v>2745</v>
      </c>
      <c r="F16" s="60">
        <v>2810</v>
      </c>
      <c r="G16" s="60">
        <v>2918</v>
      </c>
      <c r="H16" s="60">
        <v>2747</v>
      </c>
      <c r="I16" s="60">
        <v>2668</v>
      </c>
      <c r="J16" s="60">
        <v>2972</v>
      </c>
      <c r="K16" s="60">
        <v>3254</v>
      </c>
      <c r="L16" s="60">
        <v>3461</v>
      </c>
      <c r="M16" s="61">
        <v>3850</v>
      </c>
    </row>
    <row r="17" spans="1:13" ht="15" customHeight="1">
      <c r="A17" s="111" t="s">
        <v>59</v>
      </c>
      <c r="B17" s="62">
        <v>3198</v>
      </c>
      <c r="C17" s="60">
        <v>3159</v>
      </c>
      <c r="D17" s="60">
        <v>3111</v>
      </c>
      <c r="E17" s="60">
        <v>3030</v>
      </c>
      <c r="F17" s="60">
        <v>2912</v>
      </c>
      <c r="G17" s="60">
        <v>2804</v>
      </c>
      <c r="H17" s="60">
        <v>2691</v>
      </c>
      <c r="I17" s="60">
        <v>2707</v>
      </c>
      <c r="J17" s="60">
        <v>2669</v>
      </c>
      <c r="K17" s="60">
        <v>2719</v>
      </c>
      <c r="L17" s="60">
        <v>2809</v>
      </c>
      <c r="M17" s="61">
        <v>2679</v>
      </c>
    </row>
    <row r="18" spans="1:13" ht="15" customHeight="1">
      <c r="A18" s="111" t="s">
        <v>42</v>
      </c>
      <c r="B18" s="62">
        <v>3144</v>
      </c>
      <c r="C18" s="60">
        <v>3180</v>
      </c>
      <c r="D18" s="60">
        <v>3113</v>
      </c>
      <c r="E18" s="60">
        <v>3098</v>
      </c>
      <c r="F18" s="60">
        <v>3020</v>
      </c>
      <c r="G18" s="60">
        <v>2993</v>
      </c>
      <c r="H18" s="60">
        <v>2966</v>
      </c>
      <c r="I18" s="60">
        <v>2941</v>
      </c>
      <c r="J18" s="60">
        <v>2867</v>
      </c>
      <c r="K18" s="60">
        <v>2747</v>
      </c>
      <c r="L18" s="60">
        <v>2664</v>
      </c>
      <c r="M18" s="61">
        <v>2540</v>
      </c>
    </row>
    <row r="19" spans="1:13" ht="15" customHeight="1">
      <c r="A19" s="111" t="s">
        <v>45</v>
      </c>
      <c r="B19" s="62">
        <v>2216</v>
      </c>
      <c r="C19" s="60">
        <v>2351</v>
      </c>
      <c r="D19" s="60">
        <v>2561</v>
      </c>
      <c r="E19" s="60">
        <v>2676</v>
      </c>
      <c r="F19" s="60">
        <v>2758</v>
      </c>
      <c r="G19" s="60">
        <v>2766</v>
      </c>
      <c r="H19" s="60">
        <v>2815</v>
      </c>
      <c r="I19" s="60">
        <v>2759</v>
      </c>
      <c r="J19" s="60">
        <v>2754</v>
      </c>
      <c r="K19" s="60">
        <v>2720</v>
      </c>
      <c r="L19" s="60">
        <v>2688</v>
      </c>
      <c r="M19" s="61">
        <v>2655</v>
      </c>
    </row>
    <row r="20" spans="1:13" ht="15" customHeight="1">
      <c r="A20" s="111" t="s">
        <v>48</v>
      </c>
      <c r="B20" s="62">
        <v>1425</v>
      </c>
      <c r="C20" s="60">
        <v>1476</v>
      </c>
      <c r="D20" s="60">
        <v>1513</v>
      </c>
      <c r="E20" s="60">
        <v>1595</v>
      </c>
      <c r="F20" s="60">
        <v>1709</v>
      </c>
      <c r="G20" s="60">
        <v>1812</v>
      </c>
      <c r="H20" s="60">
        <v>1928</v>
      </c>
      <c r="I20" s="60">
        <v>2097</v>
      </c>
      <c r="J20" s="60">
        <v>2174</v>
      </c>
      <c r="K20" s="60">
        <v>2257</v>
      </c>
      <c r="L20" s="60">
        <v>2286</v>
      </c>
      <c r="M20" s="61">
        <v>2312</v>
      </c>
    </row>
    <row r="21" spans="1:13" ht="15" customHeight="1">
      <c r="A21" s="111" t="s">
        <v>51</v>
      </c>
      <c r="B21" s="62">
        <v>885</v>
      </c>
      <c r="C21" s="60">
        <v>897</v>
      </c>
      <c r="D21" s="60">
        <v>910</v>
      </c>
      <c r="E21" s="60">
        <v>938</v>
      </c>
      <c r="F21" s="60">
        <v>966</v>
      </c>
      <c r="G21" s="60">
        <v>995</v>
      </c>
      <c r="H21" s="60">
        <v>1037</v>
      </c>
      <c r="I21" s="60">
        <v>1066</v>
      </c>
      <c r="J21" s="60">
        <v>1107</v>
      </c>
      <c r="K21" s="60">
        <v>1170</v>
      </c>
      <c r="L21" s="60">
        <v>1244</v>
      </c>
      <c r="M21" s="61">
        <v>1349</v>
      </c>
    </row>
    <row r="22" spans="1:13" ht="15" customHeight="1">
      <c r="A22" s="111" t="s">
        <v>54</v>
      </c>
      <c r="B22" s="62">
        <v>349</v>
      </c>
      <c r="C22" s="60">
        <v>399</v>
      </c>
      <c r="D22" s="60">
        <v>435</v>
      </c>
      <c r="E22" s="60">
        <v>435</v>
      </c>
      <c r="F22" s="60">
        <v>465</v>
      </c>
      <c r="G22" s="60">
        <v>468</v>
      </c>
      <c r="H22" s="60">
        <v>480</v>
      </c>
      <c r="I22" s="60">
        <v>484</v>
      </c>
      <c r="J22" s="60">
        <v>517</v>
      </c>
      <c r="K22" s="60">
        <v>526</v>
      </c>
      <c r="L22" s="60">
        <v>546</v>
      </c>
      <c r="M22" s="61">
        <v>569</v>
      </c>
    </row>
    <row r="23" spans="1:13" ht="15" customHeight="1">
      <c r="A23" s="111" t="s">
        <v>57</v>
      </c>
      <c r="B23" s="62">
        <v>73</v>
      </c>
      <c r="C23" s="60">
        <v>83</v>
      </c>
      <c r="D23" s="60">
        <v>83</v>
      </c>
      <c r="E23" s="60">
        <v>102</v>
      </c>
      <c r="F23" s="60">
        <v>120</v>
      </c>
      <c r="G23" s="60">
        <v>121</v>
      </c>
      <c r="H23" s="60">
        <v>146</v>
      </c>
      <c r="I23" s="60">
        <v>171</v>
      </c>
      <c r="J23" s="60">
        <v>176</v>
      </c>
      <c r="K23" s="60">
        <v>183</v>
      </c>
      <c r="L23" s="60">
        <v>174</v>
      </c>
      <c r="M23" s="61">
        <v>185</v>
      </c>
    </row>
    <row r="24" spans="1:13" ht="15" customHeight="1">
      <c r="A24" s="130" t="s">
        <v>60</v>
      </c>
      <c r="B24" s="125">
        <v>7</v>
      </c>
      <c r="C24" s="126">
        <v>9</v>
      </c>
      <c r="D24" s="126">
        <v>8</v>
      </c>
      <c r="E24" s="126">
        <v>11</v>
      </c>
      <c r="F24" s="126">
        <v>14</v>
      </c>
      <c r="G24" s="126">
        <v>14</v>
      </c>
      <c r="H24" s="126">
        <v>18</v>
      </c>
      <c r="I24" s="126">
        <v>20</v>
      </c>
      <c r="J24" s="126">
        <v>20</v>
      </c>
      <c r="K24" s="126">
        <v>22</v>
      </c>
      <c r="L24" s="126">
        <v>25</v>
      </c>
      <c r="M24" s="131">
        <v>24</v>
      </c>
    </row>
    <row r="25" spans="1:13" ht="15" customHeight="1">
      <c r="A25" s="120" t="s">
        <v>64</v>
      </c>
      <c r="B25" s="121">
        <v>7449</v>
      </c>
      <c r="C25" s="122">
        <v>7213</v>
      </c>
      <c r="D25" s="122">
        <v>7044</v>
      </c>
      <c r="E25" s="122">
        <v>6875</v>
      </c>
      <c r="F25" s="122">
        <v>6626</v>
      </c>
      <c r="G25" s="122">
        <v>6456</v>
      </c>
      <c r="H25" s="122">
        <f aca="true" t="shared" si="0" ref="H25:M25">SUM(H4:H6)</f>
        <v>6253</v>
      </c>
      <c r="I25" s="122">
        <f t="shared" si="0"/>
        <v>6043</v>
      </c>
      <c r="J25" s="122">
        <f t="shared" si="0"/>
        <v>5885</v>
      </c>
      <c r="K25" s="122">
        <f t="shared" si="0"/>
        <v>5707</v>
      </c>
      <c r="L25" s="122">
        <f t="shared" si="0"/>
        <v>5527</v>
      </c>
      <c r="M25" s="129">
        <f t="shared" si="0"/>
        <v>5434</v>
      </c>
    </row>
    <row r="26" spans="1:13" ht="15" customHeight="1">
      <c r="A26" s="111" t="s">
        <v>65</v>
      </c>
      <c r="B26" s="62">
        <v>28958</v>
      </c>
      <c r="C26" s="60">
        <v>28959</v>
      </c>
      <c r="D26" s="60">
        <v>29039</v>
      </c>
      <c r="E26" s="60">
        <v>28942</v>
      </c>
      <c r="F26" s="60">
        <v>28880</v>
      </c>
      <c r="G26" s="60">
        <v>28749</v>
      </c>
      <c r="H26" s="60">
        <f aca="true" t="shared" si="1" ref="H26:M26">SUM(H7:H16)</f>
        <v>28531</v>
      </c>
      <c r="I26" s="60">
        <f t="shared" si="1"/>
        <v>28188</v>
      </c>
      <c r="J26" s="60">
        <f t="shared" si="1"/>
        <v>27803</v>
      </c>
      <c r="K26" s="60">
        <f t="shared" si="1"/>
        <v>27419</v>
      </c>
      <c r="L26" s="60">
        <f t="shared" si="1"/>
        <v>27096</v>
      </c>
      <c r="M26" s="61">
        <f t="shared" si="1"/>
        <v>27009</v>
      </c>
    </row>
    <row r="27" spans="1:13" ht="15" customHeight="1">
      <c r="A27" s="130" t="s">
        <v>66</v>
      </c>
      <c r="B27" s="125">
        <v>11297</v>
      </c>
      <c r="C27" s="126">
        <v>11554</v>
      </c>
      <c r="D27" s="126">
        <v>11734</v>
      </c>
      <c r="E27" s="126">
        <v>11885</v>
      </c>
      <c r="F27" s="126">
        <v>11964</v>
      </c>
      <c r="G27" s="126">
        <v>11973</v>
      </c>
      <c r="H27" s="126">
        <f aca="true" t="shared" si="2" ref="H27:M27">SUM(H17:H24)</f>
        <v>12081</v>
      </c>
      <c r="I27" s="126">
        <f t="shared" si="2"/>
        <v>12245</v>
      </c>
      <c r="J27" s="126">
        <f t="shared" si="2"/>
        <v>12284</v>
      </c>
      <c r="K27" s="126">
        <f t="shared" si="2"/>
        <v>12344</v>
      </c>
      <c r="L27" s="126">
        <f t="shared" si="2"/>
        <v>12436</v>
      </c>
      <c r="M27" s="131">
        <f t="shared" si="2"/>
        <v>12313</v>
      </c>
    </row>
    <row r="28" spans="1:13" ht="15" customHeight="1">
      <c r="A28" s="111" t="s">
        <v>61</v>
      </c>
      <c r="B28" s="62">
        <f aca="true" t="shared" si="3" ref="B28:G28">SUM(B25:B27)</f>
        <v>47704</v>
      </c>
      <c r="C28" s="60">
        <f t="shared" si="3"/>
        <v>47726</v>
      </c>
      <c r="D28" s="60">
        <f t="shared" si="3"/>
        <v>47817</v>
      </c>
      <c r="E28" s="60">
        <f t="shared" si="3"/>
        <v>47702</v>
      </c>
      <c r="F28" s="60">
        <f t="shared" si="3"/>
        <v>47470</v>
      </c>
      <c r="G28" s="60">
        <f t="shared" si="3"/>
        <v>47178</v>
      </c>
      <c r="H28" s="60">
        <f aca="true" t="shared" si="4" ref="H28:M28">SUM(H25:H27)</f>
        <v>46865</v>
      </c>
      <c r="I28" s="60">
        <f t="shared" si="4"/>
        <v>46476</v>
      </c>
      <c r="J28" s="60">
        <f t="shared" si="4"/>
        <v>45972</v>
      </c>
      <c r="K28" s="60">
        <f t="shared" si="4"/>
        <v>45470</v>
      </c>
      <c r="L28" s="60">
        <f t="shared" si="4"/>
        <v>45059</v>
      </c>
      <c r="M28" s="61">
        <f t="shared" si="4"/>
        <v>44756</v>
      </c>
    </row>
    <row r="29" spans="1:13" ht="15" customHeight="1" thickBot="1">
      <c r="A29" s="116" t="s">
        <v>62</v>
      </c>
      <c r="B29" s="69">
        <v>43.23</v>
      </c>
      <c r="C29" s="64">
        <v>43.56</v>
      </c>
      <c r="D29" s="64">
        <v>43.84</v>
      </c>
      <c r="E29" s="64">
        <v>44.16</v>
      </c>
      <c r="F29" s="70">
        <v>44.58</v>
      </c>
      <c r="G29" s="70">
        <v>44.94</v>
      </c>
      <c r="H29" s="70">
        <v>45.34</v>
      </c>
      <c r="I29" s="70">
        <v>45.75</v>
      </c>
      <c r="J29" s="70">
        <v>46.13</v>
      </c>
      <c r="K29" s="70">
        <v>46.55</v>
      </c>
      <c r="L29" s="70">
        <v>46.88</v>
      </c>
      <c r="M29" s="71">
        <v>47.16</v>
      </c>
    </row>
    <row r="30" spans="1:13" s="85" customFormat="1" ht="15" customHeight="1">
      <c r="A30" s="90" t="s">
        <v>67</v>
      </c>
      <c r="B30" s="90"/>
      <c r="C30" s="90"/>
      <c r="D30" s="89"/>
      <c r="E30" s="89"/>
      <c r="F30" s="89"/>
      <c r="G30" s="89"/>
      <c r="H30" s="89"/>
      <c r="I30" s="89"/>
      <c r="J30" s="89"/>
      <c r="K30" s="89"/>
      <c r="L30" s="89"/>
      <c r="M30" s="91"/>
    </row>
    <row r="31" spans="1:13" s="85" customFormat="1" ht="15" customHeight="1">
      <c r="A31" s="89" t="s">
        <v>246</v>
      </c>
      <c r="B31" s="89"/>
      <c r="C31" s="89"/>
      <c r="D31" s="89"/>
      <c r="E31" s="89"/>
      <c r="F31" s="89"/>
      <c r="G31" s="89"/>
      <c r="H31" s="89"/>
      <c r="I31" s="89"/>
      <c r="J31" s="89"/>
      <c r="K31" s="89"/>
      <c r="L31" s="89"/>
      <c r="M31" s="91"/>
    </row>
  </sheetData>
  <hyperlinks>
    <hyperlink ref="M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M16"/>
  <sheetViews>
    <sheetView showGridLines="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16384" width="14.625" style="6" customWidth="1"/>
  </cols>
  <sheetData>
    <row r="1" spans="1:13" s="75" customFormat="1" ht="15" customHeight="1">
      <c r="A1" s="76" t="s">
        <v>510</v>
      </c>
      <c r="B1" s="76"/>
      <c r="C1" s="76"/>
      <c r="D1" s="76"/>
      <c r="E1" s="162" t="s">
        <v>530</v>
      </c>
      <c r="F1" s="76"/>
      <c r="G1" s="76"/>
      <c r="H1" s="76"/>
      <c r="I1" s="162" t="s">
        <v>530</v>
      </c>
      <c r="M1" s="162" t="s">
        <v>530</v>
      </c>
    </row>
    <row r="2" ht="15" customHeight="1" thickBot="1">
      <c r="M2" s="30" t="s">
        <v>487</v>
      </c>
    </row>
    <row r="3" spans="1:13" ht="15" customHeight="1">
      <c r="A3" s="41" t="s">
        <v>69</v>
      </c>
      <c r="B3" s="42" t="s">
        <v>29</v>
      </c>
      <c r="C3" s="42" t="s">
        <v>30</v>
      </c>
      <c r="D3" s="42" t="s">
        <v>31</v>
      </c>
      <c r="E3" s="42" t="s">
        <v>32</v>
      </c>
      <c r="F3" s="42" t="s">
        <v>33</v>
      </c>
      <c r="G3" s="42" t="s">
        <v>34</v>
      </c>
      <c r="H3" s="42" t="s">
        <v>35</v>
      </c>
      <c r="I3" s="42" t="s">
        <v>36</v>
      </c>
      <c r="J3" s="42" t="s">
        <v>37</v>
      </c>
      <c r="K3" s="42" t="s">
        <v>222</v>
      </c>
      <c r="L3" s="42" t="s">
        <v>223</v>
      </c>
      <c r="M3" s="135" t="s">
        <v>239</v>
      </c>
    </row>
    <row r="4" spans="1:13" ht="15" customHeight="1">
      <c r="A4" s="136" t="s">
        <v>254</v>
      </c>
      <c r="B4" s="37">
        <v>423</v>
      </c>
      <c r="C4" s="37">
        <v>444</v>
      </c>
      <c r="D4" s="37">
        <v>517</v>
      </c>
      <c r="E4" s="37">
        <v>485</v>
      </c>
      <c r="F4" s="37">
        <v>529</v>
      </c>
      <c r="G4" s="37">
        <v>520</v>
      </c>
      <c r="H4" s="37">
        <f aca="true" t="shared" si="0" ref="H4:M4">SUM(H5:H15)</f>
        <v>552</v>
      </c>
      <c r="I4" s="37">
        <f t="shared" si="0"/>
        <v>532</v>
      </c>
      <c r="J4" s="37">
        <f t="shared" si="0"/>
        <v>518</v>
      </c>
      <c r="K4" s="37">
        <f t="shared" si="0"/>
        <v>549</v>
      </c>
      <c r="L4" s="37">
        <f t="shared" si="0"/>
        <v>552</v>
      </c>
      <c r="M4" s="133">
        <f t="shared" si="0"/>
        <v>569</v>
      </c>
    </row>
    <row r="5" spans="1:13" ht="15" customHeight="1">
      <c r="A5" s="137" t="s">
        <v>70</v>
      </c>
      <c r="B5" s="134">
        <v>165</v>
      </c>
      <c r="C5" s="134">
        <v>167</v>
      </c>
      <c r="D5" s="134">
        <v>141</v>
      </c>
      <c r="E5" s="134">
        <v>137</v>
      </c>
      <c r="F5" s="134">
        <v>136</v>
      </c>
      <c r="G5" s="134">
        <v>123</v>
      </c>
      <c r="H5" s="37">
        <v>112</v>
      </c>
      <c r="I5" s="37">
        <v>111</v>
      </c>
      <c r="J5" s="37">
        <v>106</v>
      </c>
      <c r="K5" s="37">
        <v>101</v>
      </c>
      <c r="L5" s="37">
        <v>99</v>
      </c>
      <c r="M5" s="133">
        <v>104</v>
      </c>
    </row>
    <row r="6" spans="1:13" ht="15" customHeight="1">
      <c r="A6" s="137" t="s">
        <v>489</v>
      </c>
      <c r="B6" s="37">
        <v>19</v>
      </c>
      <c r="C6" s="37">
        <v>29</v>
      </c>
      <c r="D6" s="37">
        <v>51</v>
      </c>
      <c r="E6" s="37">
        <v>64</v>
      </c>
      <c r="F6" s="37">
        <v>75</v>
      </c>
      <c r="G6" s="37">
        <v>93</v>
      </c>
      <c r="H6" s="37">
        <v>117</v>
      </c>
      <c r="I6" s="37">
        <v>115</v>
      </c>
      <c r="J6" s="37">
        <v>113</v>
      </c>
      <c r="K6" s="37">
        <v>101</v>
      </c>
      <c r="L6" s="37">
        <v>104</v>
      </c>
      <c r="M6" s="133">
        <v>108</v>
      </c>
    </row>
    <row r="7" spans="1:13" ht="15" customHeight="1">
      <c r="A7" s="138" t="s">
        <v>488</v>
      </c>
      <c r="B7" s="164" t="s">
        <v>531</v>
      </c>
      <c r="C7" s="164" t="s">
        <v>531</v>
      </c>
      <c r="D7" s="164" t="s">
        <v>531</v>
      </c>
      <c r="E7" s="164" t="s">
        <v>531</v>
      </c>
      <c r="F7" s="164" t="s">
        <v>531</v>
      </c>
      <c r="G7" s="164" t="s">
        <v>531</v>
      </c>
      <c r="H7" s="37">
        <v>56</v>
      </c>
      <c r="I7" s="37">
        <v>59</v>
      </c>
      <c r="J7" s="37">
        <v>62</v>
      </c>
      <c r="K7" s="37">
        <v>45</v>
      </c>
      <c r="L7" s="37">
        <v>45</v>
      </c>
      <c r="M7" s="133">
        <v>49</v>
      </c>
    </row>
    <row r="8" spans="1:13" ht="15" customHeight="1">
      <c r="A8" s="138" t="s">
        <v>490</v>
      </c>
      <c r="B8" s="165" t="s">
        <v>531</v>
      </c>
      <c r="C8" s="165" t="s">
        <v>531</v>
      </c>
      <c r="D8" s="165" t="s">
        <v>531</v>
      </c>
      <c r="E8" s="165" t="s">
        <v>531</v>
      </c>
      <c r="F8" s="165" t="s">
        <v>531</v>
      </c>
      <c r="G8" s="165" t="s">
        <v>531</v>
      </c>
      <c r="H8" s="37">
        <v>10</v>
      </c>
      <c r="I8" s="37">
        <v>11</v>
      </c>
      <c r="J8" s="37">
        <v>10</v>
      </c>
      <c r="K8" s="37">
        <v>11</v>
      </c>
      <c r="L8" s="37">
        <v>12</v>
      </c>
      <c r="M8" s="133">
        <v>7</v>
      </c>
    </row>
    <row r="9" spans="1:13" ht="15" customHeight="1">
      <c r="A9" s="138" t="s">
        <v>72</v>
      </c>
      <c r="B9" s="165" t="s">
        <v>531</v>
      </c>
      <c r="C9" s="165" t="s">
        <v>531</v>
      </c>
      <c r="D9" s="165" t="s">
        <v>531</v>
      </c>
      <c r="E9" s="165" t="s">
        <v>531</v>
      </c>
      <c r="F9" s="165" t="s">
        <v>531</v>
      </c>
      <c r="G9" s="165" t="s">
        <v>531</v>
      </c>
      <c r="H9" s="37">
        <v>29</v>
      </c>
      <c r="I9" s="37">
        <v>48</v>
      </c>
      <c r="J9" s="37">
        <v>57</v>
      </c>
      <c r="K9" s="37">
        <v>59</v>
      </c>
      <c r="L9" s="37">
        <v>57</v>
      </c>
      <c r="M9" s="133">
        <v>59</v>
      </c>
    </row>
    <row r="10" spans="1:13" ht="15" customHeight="1">
      <c r="A10" s="138" t="s">
        <v>243</v>
      </c>
      <c r="B10" s="34">
        <v>3</v>
      </c>
      <c r="C10" s="34">
        <v>3</v>
      </c>
      <c r="D10" s="34">
        <v>5</v>
      </c>
      <c r="E10" s="34">
        <v>3</v>
      </c>
      <c r="F10" s="34">
        <v>5</v>
      </c>
      <c r="G10" s="34">
        <v>4</v>
      </c>
      <c r="H10" s="37">
        <v>4</v>
      </c>
      <c r="I10" s="37">
        <v>3</v>
      </c>
      <c r="J10" s="37">
        <v>3</v>
      </c>
      <c r="K10" s="37">
        <v>6</v>
      </c>
      <c r="L10" s="37">
        <v>7</v>
      </c>
      <c r="M10" s="133">
        <v>9</v>
      </c>
    </row>
    <row r="11" spans="1:13" ht="15" customHeight="1">
      <c r="A11" s="138" t="s">
        <v>244</v>
      </c>
      <c r="B11" s="34">
        <v>7</v>
      </c>
      <c r="C11" s="34">
        <v>6</v>
      </c>
      <c r="D11" s="34">
        <v>3</v>
      </c>
      <c r="E11" s="34">
        <v>4</v>
      </c>
      <c r="F11" s="34">
        <v>6</v>
      </c>
      <c r="G11" s="34">
        <v>8</v>
      </c>
      <c r="H11" s="37">
        <v>9</v>
      </c>
      <c r="I11" s="37">
        <v>13</v>
      </c>
      <c r="J11" s="37">
        <v>13</v>
      </c>
      <c r="K11" s="37">
        <v>12</v>
      </c>
      <c r="L11" s="37">
        <v>10</v>
      </c>
      <c r="M11" s="133">
        <v>12</v>
      </c>
    </row>
    <row r="12" spans="1:13" ht="15" customHeight="1">
      <c r="A12" s="138" t="s">
        <v>245</v>
      </c>
      <c r="B12" s="165" t="s">
        <v>531</v>
      </c>
      <c r="C12" s="165" t="s">
        <v>531</v>
      </c>
      <c r="D12" s="165" t="s">
        <v>531</v>
      </c>
      <c r="E12" s="165" t="s">
        <v>531</v>
      </c>
      <c r="F12" s="165" t="s">
        <v>531</v>
      </c>
      <c r="G12" s="165" t="s">
        <v>531</v>
      </c>
      <c r="H12" s="37">
        <v>179</v>
      </c>
      <c r="I12" s="37">
        <v>145</v>
      </c>
      <c r="J12" s="37">
        <v>124</v>
      </c>
      <c r="K12" s="37">
        <v>176</v>
      </c>
      <c r="L12" s="37">
        <v>176</v>
      </c>
      <c r="M12" s="133">
        <v>181</v>
      </c>
    </row>
    <row r="13" spans="1:13" ht="15" customHeight="1">
      <c r="A13" s="138" t="s">
        <v>73</v>
      </c>
      <c r="B13" s="165" t="s">
        <v>531</v>
      </c>
      <c r="C13" s="165" t="s">
        <v>531</v>
      </c>
      <c r="D13" s="165" t="s">
        <v>531</v>
      </c>
      <c r="E13" s="165" t="s">
        <v>531</v>
      </c>
      <c r="F13" s="165" t="s">
        <v>531</v>
      </c>
      <c r="G13" s="165" t="s">
        <v>531</v>
      </c>
      <c r="H13" s="37">
        <v>7</v>
      </c>
      <c r="I13" s="37">
        <v>5</v>
      </c>
      <c r="J13" s="37">
        <v>6</v>
      </c>
      <c r="K13" s="37">
        <v>10</v>
      </c>
      <c r="L13" s="37">
        <v>10</v>
      </c>
      <c r="M13" s="133">
        <v>10</v>
      </c>
    </row>
    <row r="14" spans="1:13" ht="15" customHeight="1" hidden="1">
      <c r="A14" s="138" t="s">
        <v>491</v>
      </c>
      <c r="B14" s="34">
        <v>3</v>
      </c>
      <c r="C14" s="34">
        <v>3</v>
      </c>
      <c r="D14" s="34">
        <v>3</v>
      </c>
      <c r="E14" s="34">
        <v>3</v>
      </c>
      <c r="F14" s="34">
        <v>3</v>
      </c>
      <c r="G14" s="34">
        <v>3</v>
      </c>
      <c r="H14" s="37"/>
      <c r="I14" s="37"/>
      <c r="J14" s="37"/>
      <c r="K14" s="37"/>
      <c r="L14" s="37"/>
      <c r="M14" s="133"/>
    </row>
    <row r="15" spans="1:13" ht="15" customHeight="1" thickBot="1">
      <c r="A15" s="139" t="s">
        <v>74</v>
      </c>
      <c r="B15" s="140">
        <v>226</v>
      </c>
      <c r="C15" s="141">
        <v>236</v>
      </c>
      <c r="D15" s="141">
        <v>314</v>
      </c>
      <c r="E15" s="141">
        <v>274</v>
      </c>
      <c r="F15" s="141">
        <v>304</v>
      </c>
      <c r="G15" s="141">
        <v>289</v>
      </c>
      <c r="H15" s="44">
        <v>29</v>
      </c>
      <c r="I15" s="44">
        <v>22</v>
      </c>
      <c r="J15" s="44">
        <v>24</v>
      </c>
      <c r="K15" s="44">
        <v>28</v>
      </c>
      <c r="L15" s="44">
        <v>32</v>
      </c>
      <c r="M15" s="39">
        <v>30</v>
      </c>
    </row>
    <row r="16" spans="1:7" s="85" customFormat="1" ht="15" customHeight="1">
      <c r="A16" s="98" t="s">
        <v>224</v>
      </c>
      <c r="B16" s="99"/>
      <c r="C16" s="99"/>
      <c r="D16" s="99"/>
      <c r="E16" s="98"/>
      <c r="F16" s="98"/>
      <c r="G16" s="98"/>
    </row>
  </sheetData>
  <hyperlinks>
    <hyperlink ref="M1" location="index!R1C1" tooltip="戻る" display="戻る"/>
    <hyperlink ref="I1" location="index!R1C1" tooltip="戻る" display="戻る"/>
    <hyperlink ref="E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42"/>
  <sheetViews>
    <sheetView showGridLines="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0.625" defaultRowHeight="15" customHeight="1"/>
  <cols>
    <col min="1" max="1" width="10.625" style="6" customWidth="1"/>
    <col min="2" max="10" width="8.625" style="6" customWidth="1"/>
    <col min="11" max="16384" width="10.625" style="6" customWidth="1"/>
  </cols>
  <sheetData>
    <row r="1" spans="1:10" s="75" customFormat="1" ht="15" customHeight="1">
      <c r="A1" s="77" t="s">
        <v>511</v>
      </c>
      <c r="B1" s="77"/>
      <c r="C1" s="77"/>
      <c r="D1" s="77"/>
      <c r="E1" s="77"/>
      <c r="F1" s="77"/>
      <c r="G1" s="77"/>
      <c r="H1" s="77"/>
      <c r="I1" s="77"/>
      <c r="J1" s="162" t="s">
        <v>530</v>
      </c>
    </row>
    <row r="2" spans="1:10" ht="15" customHeight="1" thickBot="1">
      <c r="A2" s="45"/>
      <c r="B2" s="45"/>
      <c r="C2" s="45"/>
      <c r="D2" s="45"/>
      <c r="E2" s="45"/>
      <c r="F2" s="45"/>
      <c r="G2" s="45"/>
      <c r="H2" s="45"/>
      <c r="I2" s="45"/>
      <c r="J2" s="30" t="s">
        <v>487</v>
      </c>
    </row>
    <row r="3" spans="1:10" ht="15" customHeight="1">
      <c r="A3" s="46"/>
      <c r="B3" s="178" t="s">
        <v>470</v>
      </c>
      <c r="C3" s="180" t="s">
        <v>77</v>
      </c>
      <c r="D3" s="180"/>
      <c r="E3" s="180"/>
      <c r="F3" s="180" t="s">
        <v>78</v>
      </c>
      <c r="G3" s="180"/>
      <c r="H3" s="181"/>
      <c r="I3" s="178" t="s">
        <v>477</v>
      </c>
      <c r="J3" s="176" t="s">
        <v>478</v>
      </c>
    </row>
    <row r="4" spans="1:10" ht="45" customHeight="1">
      <c r="A4" s="47" t="s">
        <v>79</v>
      </c>
      <c r="B4" s="179"/>
      <c r="C4" s="48" t="s">
        <v>471</v>
      </c>
      <c r="D4" s="48" t="s">
        <v>472</v>
      </c>
      <c r="E4" s="48" t="s">
        <v>473</v>
      </c>
      <c r="F4" s="48" t="s">
        <v>474</v>
      </c>
      <c r="G4" s="49" t="s">
        <v>475</v>
      </c>
      <c r="H4" s="50" t="s">
        <v>476</v>
      </c>
      <c r="I4" s="179"/>
      <c r="J4" s="177"/>
    </row>
    <row r="5" spans="1:10" ht="15" customHeight="1">
      <c r="A5" s="109" t="s">
        <v>6</v>
      </c>
      <c r="B5" s="52">
        <v>-66</v>
      </c>
      <c r="C5" s="51">
        <v>42</v>
      </c>
      <c r="D5" s="51">
        <v>517</v>
      </c>
      <c r="E5" s="51">
        <v>475</v>
      </c>
      <c r="F5" s="51">
        <v>-108</v>
      </c>
      <c r="G5" s="51">
        <v>1470</v>
      </c>
      <c r="H5" s="51">
        <v>1578</v>
      </c>
      <c r="I5" s="51">
        <v>12.007339108623453</v>
      </c>
      <c r="J5" s="51">
        <v>11.031887962468355</v>
      </c>
    </row>
    <row r="6" spans="1:10" ht="15" customHeight="1">
      <c r="A6" s="109" t="s">
        <v>7</v>
      </c>
      <c r="B6" s="53">
        <v>-100</v>
      </c>
      <c r="C6" s="51">
        <v>81</v>
      </c>
      <c r="D6" s="51">
        <v>508</v>
      </c>
      <c r="E6" s="51">
        <v>427</v>
      </c>
      <c r="F6" s="51">
        <v>-181</v>
      </c>
      <c r="G6" s="51">
        <v>1305</v>
      </c>
      <c r="H6" s="51">
        <v>1486</v>
      </c>
      <c r="I6" s="51">
        <v>11.835146657968922</v>
      </c>
      <c r="J6" s="51">
        <v>9.948046501875451</v>
      </c>
    </row>
    <row r="7" spans="1:10" ht="15" customHeight="1">
      <c r="A7" s="109" t="s">
        <v>8</v>
      </c>
      <c r="B7" s="53">
        <v>-85</v>
      </c>
      <c r="C7" s="51">
        <v>69</v>
      </c>
      <c r="D7" s="51">
        <v>498</v>
      </c>
      <c r="E7" s="51">
        <v>429</v>
      </c>
      <c r="F7" s="51">
        <v>-154</v>
      </c>
      <c r="G7" s="51">
        <v>1485</v>
      </c>
      <c r="H7" s="51">
        <v>1639</v>
      </c>
      <c r="I7" s="51">
        <v>11.560425275082409</v>
      </c>
      <c r="J7" s="51">
        <v>9.95867960443846</v>
      </c>
    </row>
    <row r="8" spans="1:10" ht="15" customHeight="1">
      <c r="A8" s="109" t="s">
        <v>9</v>
      </c>
      <c r="B8" s="53">
        <v>51</v>
      </c>
      <c r="C8" s="51">
        <v>121</v>
      </c>
      <c r="D8" s="51">
        <v>506</v>
      </c>
      <c r="E8" s="51">
        <v>385</v>
      </c>
      <c r="F8" s="51">
        <v>-70</v>
      </c>
      <c r="G8" s="51">
        <v>1557</v>
      </c>
      <c r="H8" s="51">
        <v>1627</v>
      </c>
      <c r="I8" s="51">
        <v>11.751317959079403</v>
      </c>
      <c r="J8" s="51">
        <v>8.941220186256068</v>
      </c>
    </row>
    <row r="9" spans="1:10" ht="15" customHeight="1">
      <c r="A9" s="109" t="s">
        <v>10</v>
      </c>
      <c r="B9" s="53">
        <v>-103</v>
      </c>
      <c r="C9" s="51">
        <v>-16</v>
      </c>
      <c r="D9" s="51">
        <v>443</v>
      </c>
      <c r="E9" s="51">
        <v>459</v>
      </c>
      <c r="F9" s="51">
        <v>-87</v>
      </c>
      <c r="G9" s="51">
        <v>1435</v>
      </c>
      <c r="H9" s="51">
        <v>1522</v>
      </c>
      <c r="I9" s="51">
        <v>10.304002977228851</v>
      </c>
      <c r="J9" s="51">
        <v>10.676156583629894</v>
      </c>
    </row>
    <row r="10" spans="1:10" ht="15" customHeight="1">
      <c r="A10" s="109" t="s">
        <v>11</v>
      </c>
      <c r="B10" s="53">
        <v>-288</v>
      </c>
      <c r="C10" s="51">
        <v>11</v>
      </c>
      <c r="D10" s="51">
        <v>454</v>
      </c>
      <c r="E10" s="51">
        <v>443</v>
      </c>
      <c r="F10" s="51">
        <v>-299</v>
      </c>
      <c r="G10" s="51">
        <v>1305</v>
      </c>
      <c r="H10" s="51">
        <v>1604</v>
      </c>
      <c r="I10" s="51">
        <v>10.667543880260343</v>
      </c>
      <c r="J10" s="51">
        <v>10.409079160694565</v>
      </c>
    </row>
    <row r="11" spans="1:10" ht="15" customHeight="1">
      <c r="A11" s="109" t="s">
        <v>12</v>
      </c>
      <c r="B11" s="53">
        <v>-98</v>
      </c>
      <c r="C11" s="51">
        <v>36</v>
      </c>
      <c r="D11" s="51">
        <v>443</v>
      </c>
      <c r="E11" s="51">
        <v>407</v>
      </c>
      <c r="F11" s="51">
        <v>-134</v>
      </c>
      <c r="G11" s="51">
        <v>1514</v>
      </c>
      <c r="H11" s="51">
        <v>1648</v>
      </c>
      <c r="I11" s="51">
        <v>10.389062170211767</v>
      </c>
      <c r="J11" s="51">
        <v>9.544804296334513</v>
      </c>
    </row>
    <row r="12" spans="1:10" ht="15" customHeight="1">
      <c r="A12" s="109" t="s">
        <v>13</v>
      </c>
      <c r="B12" s="53">
        <v>-183</v>
      </c>
      <c r="C12" s="51">
        <v>-16</v>
      </c>
      <c r="D12" s="51">
        <v>445</v>
      </c>
      <c r="E12" s="51">
        <v>461</v>
      </c>
      <c r="F12" s="51">
        <v>-167</v>
      </c>
      <c r="G12" s="51">
        <v>1497</v>
      </c>
      <c r="H12" s="51">
        <v>1664</v>
      </c>
      <c r="I12" s="51">
        <v>10.47182021414284</v>
      </c>
      <c r="J12" s="51">
        <v>10.848335098246853</v>
      </c>
    </row>
    <row r="13" spans="1:10" ht="15" customHeight="1">
      <c r="A13" s="109" t="s">
        <v>14</v>
      </c>
      <c r="B13" s="53">
        <v>-221</v>
      </c>
      <c r="C13" s="51">
        <v>32</v>
      </c>
      <c r="D13" s="51">
        <v>452</v>
      </c>
      <c r="E13" s="51">
        <v>420</v>
      </c>
      <c r="F13" s="51">
        <v>-253</v>
      </c>
      <c r="G13" s="51">
        <v>1303</v>
      </c>
      <c r="H13" s="51">
        <v>1556</v>
      </c>
      <c r="I13" s="51">
        <v>10.6782584044036</v>
      </c>
      <c r="J13" s="51">
        <v>9.92227550851662</v>
      </c>
    </row>
    <row r="14" spans="1:10" ht="15" customHeight="1">
      <c r="A14" s="109" t="s">
        <v>15</v>
      </c>
      <c r="B14" s="53">
        <v>13</v>
      </c>
      <c r="C14" s="51">
        <v>19</v>
      </c>
      <c r="D14" s="51">
        <v>478</v>
      </c>
      <c r="E14" s="51">
        <v>459</v>
      </c>
      <c r="F14" s="51">
        <v>-6</v>
      </c>
      <c r="G14" s="51">
        <v>1440</v>
      </c>
      <c r="H14" s="51">
        <v>1446</v>
      </c>
      <c r="I14" s="51">
        <v>11.304779698696876</v>
      </c>
      <c r="J14" s="51">
        <v>10.855426530757041</v>
      </c>
    </row>
    <row r="15" spans="1:10" ht="15" customHeight="1">
      <c r="A15" s="109" t="s">
        <v>16</v>
      </c>
      <c r="B15" s="53">
        <v>-16</v>
      </c>
      <c r="C15" s="51">
        <v>-43</v>
      </c>
      <c r="D15" s="51">
        <v>400</v>
      </c>
      <c r="E15" s="51">
        <v>443</v>
      </c>
      <c r="F15" s="51">
        <v>27</v>
      </c>
      <c r="G15" s="51">
        <v>1441</v>
      </c>
      <c r="H15" s="51">
        <v>1414</v>
      </c>
      <c r="I15" s="51">
        <v>9.461185486541464</v>
      </c>
      <c r="J15" s="51">
        <v>10.478262926344671</v>
      </c>
    </row>
    <row r="16" spans="1:10" ht="15" customHeight="1">
      <c r="A16" s="109" t="s">
        <v>17</v>
      </c>
      <c r="B16" s="53">
        <v>-18</v>
      </c>
      <c r="C16" s="51">
        <v>-66</v>
      </c>
      <c r="D16" s="51">
        <v>390</v>
      </c>
      <c r="E16" s="51">
        <v>456</v>
      </c>
      <c r="F16" s="51">
        <v>48</v>
      </c>
      <c r="G16" s="51">
        <v>1453</v>
      </c>
      <c r="H16" s="51">
        <v>1405</v>
      </c>
      <c r="I16" s="51">
        <v>9.226838270086118</v>
      </c>
      <c r="J16" s="51">
        <v>10.78830320810069</v>
      </c>
    </row>
    <row r="17" spans="1:10" ht="15" customHeight="1">
      <c r="A17" s="109" t="s">
        <v>18</v>
      </c>
      <c r="B17" s="53">
        <v>-93</v>
      </c>
      <c r="C17" s="51">
        <v>-59</v>
      </c>
      <c r="D17" s="51">
        <v>397</v>
      </c>
      <c r="E17" s="51">
        <v>456</v>
      </c>
      <c r="F17" s="51">
        <v>-34</v>
      </c>
      <c r="G17" s="51">
        <v>1345</v>
      </c>
      <c r="H17" s="51">
        <v>1379</v>
      </c>
      <c r="I17" s="51">
        <v>9.435756048866283</v>
      </c>
      <c r="J17" s="51">
        <v>10.838047250083187</v>
      </c>
    </row>
    <row r="18" spans="1:10" ht="15" customHeight="1">
      <c r="A18" s="109" t="s">
        <v>19</v>
      </c>
      <c r="B18" s="53">
        <v>512</v>
      </c>
      <c r="C18" s="51">
        <v>-53</v>
      </c>
      <c r="D18" s="51">
        <v>391</v>
      </c>
      <c r="E18" s="51">
        <v>444</v>
      </c>
      <c r="F18" s="51">
        <v>565</v>
      </c>
      <c r="G18" s="51">
        <v>1881</v>
      </c>
      <c r="H18" s="51">
        <v>1316</v>
      </c>
      <c r="I18" s="51">
        <v>9.199350634072887</v>
      </c>
      <c r="J18" s="51">
        <v>10.446321436133921</v>
      </c>
    </row>
    <row r="19" spans="1:10" ht="15" customHeight="1">
      <c r="A19" s="109" t="s">
        <v>20</v>
      </c>
      <c r="B19" s="53">
        <v>590</v>
      </c>
      <c r="C19" s="51">
        <v>-56</v>
      </c>
      <c r="D19" s="51">
        <v>369</v>
      </c>
      <c r="E19" s="51">
        <v>425</v>
      </c>
      <c r="F19" s="51">
        <v>646</v>
      </c>
      <c r="G19" s="51">
        <v>2086</v>
      </c>
      <c r="H19" s="51">
        <v>1440</v>
      </c>
      <c r="I19" s="51">
        <v>8.557315461144222</v>
      </c>
      <c r="J19" s="51">
        <v>9.85598664223928</v>
      </c>
    </row>
    <row r="20" spans="1:10" ht="15" customHeight="1">
      <c r="A20" s="109" t="s">
        <v>21</v>
      </c>
      <c r="B20" s="53">
        <v>550</v>
      </c>
      <c r="C20" s="51">
        <v>-74</v>
      </c>
      <c r="D20" s="51">
        <v>386</v>
      </c>
      <c r="E20" s="51">
        <v>460</v>
      </c>
      <c r="F20" s="51">
        <v>624</v>
      </c>
      <c r="G20" s="51">
        <v>2044</v>
      </c>
      <c r="H20" s="51">
        <v>1420</v>
      </c>
      <c r="I20" s="51">
        <v>8.83861513097637</v>
      </c>
      <c r="J20" s="51">
        <v>10.533064663857848</v>
      </c>
    </row>
    <row r="21" spans="1:10" ht="15" customHeight="1">
      <c r="A21" s="109" t="s">
        <v>22</v>
      </c>
      <c r="B21" s="53">
        <v>657</v>
      </c>
      <c r="C21" s="51">
        <v>-77</v>
      </c>
      <c r="D21" s="51">
        <v>397</v>
      </c>
      <c r="E21" s="51">
        <v>474</v>
      </c>
      <c r="F21" s="51">
        <v>734</v>
      </c>
      <c r="G21" s="51">
        <v>2110</v>
      </c>
      <c r="H21" s="51">
        <v>1376</v>
      </c>
      <c r="I21" s="51">
        <v>8.9646607203342</v>
      </c>
      <c r="J21" s="51">
        <v>10.703398441910354</v>
      </c>
    </row>
    <row r="22" spans="1:10" ht="15" customHeight="1">
      <c r="A22" s="109" t="s">
        <v>23</v>
      </c>
      <c r="B22" s="53">
        <v>308</v>
      </c>
      <c r="C22" s="51">
        <v>-84</v>
      </c>
      <c r="D22" s="51">
        <v>360</v>
      </c>
      <c r="E22" s="51">
        <v>444</v>
      </c>
      <c r="F22" s="51">
        <v>392</v>
      </c>
      <c r="G22" s="51">
        <v>1977</v>
      </c>
      <c r="H22" s="51">
        <v>1585</v>
      </c>
      <c r="I22" s="51">
        <v>8.059460911614579</v>
      </c>
      <c r="J22" s="51">
        <v>9.940001790991314</v>
      </c>
    </row>
    <row r="23" spans="1:10" ht="15" customHeight="1">
      <c r="A23" s="109" t="s">
        <v>24</v>
      </c>
      <c r="B23" s="53">
        <v>691</v>
      </c>
      <c r="C23" s="51">
        <v>-104</v>
      </c>
      <c r="D23" s="51">
        <v>373</v>
      </c>
      <c r="E23" s="51">
        <v>477</v>
      </c>
      <c r="F23" s="51">
        <v>795</v>
      </c>
      <c r="G23" s="51">
        <v>2334</v>
      </c>
      <c r="H23" s="51">
        <v>1539</v>
      </c>
      <c r="I23" s="51">
        <v>8.25111710834845</v>
      </c>
      <c r="J23" s="51">
        <v>10.5516966774322</v>
      </c>
    </row>
    <row r="24" spans="1:10" ht="15" customHeight="1">
      <c r="A24" s="109" t="s">
        <v>25</v>
      </c>
      <c r="B24" s="53">
        <v>805</v>
      </c>
      <c r="C24" s="51">
        <v>-181</v>
      </c>
      <c r="D24" s="51">
        <v>334</v>
      </c>
      <c r="E24" s="51">
        <v>515</v>
      </c>
      <c r="F24" s="51">
        <v>986</v>
      </c>
      <c r="G24" s="51">
        <v>2685</v>
      </c>
      <c r="H24" s="51">
        <v>1699</v>
      </c>
      <c r="I24" s="51">
        <v>7.281447569217354</v>
      </c>
      <c r="J24" s="51">
        <v>11.227381730978854</v>
      </c>
    </row>
    <row r="25" spans="1:10" ht="15" customHeight="1">
      <c r="A25" s="109" t="s">
        <v>26</v>
      </c>
      <c r="B25" s="53">
        <v>543</v>
      </c>
      <c r="C25" s="51">
        <v>-121</v>
      </c>
      <c r="D25" s="51">
        <v>359</v>
      </c>
      <c r="E25" s="51">
        <v>480</v>
      </c>
      <c r="F25" s="51">
        <v>664</v>
      </c>
      <c r="G25" s="51">
        <v>2413</v>
      </c>
      <c r="H25" s="51">
        <v>1749</v>
      </c>
      <c r="I25" s="51">
        <v>7.740405347132385</v>
      </c>
      <c r="J25" s="51">
        <v>10.34928848641656</v>
      </c>
    </row>
    <row r="26" spans="1:10" ht="15" customHeight="1">
      <c r="A26" s="109" t="s">
        <v>27</v>
      </c>
      <c r="B26" s="53">
        <v>685</v>
      </c>
      <c r="C26" s="51">
        <v>-99</v>
      </c>
      <c r="D26" s="51">
        <v>364</v>
      </c>
      <c r="E26" s="51">
        <v>463</v>
      </c>
      <c r="F26" s="51">
        <v>784</v>
      </c>
      <c r="G26" s="51">
        <v>2574</v>
      </c>
      <c r="H26" s="51">
        <v>1790</v>
      </c>
      <c r="I26" s="51">
        <v>7.72692536299567</v>
      </c>
      <c r="J26" s="51">
        <v>9.828479239195042</v>
      </c>
    </row>
    <row r="27" spans="1:10" ht="15" customHeight="1">
      <c r="A27" s="109" t="s">
        <v>28</v>
      </c>
      <c r="B27" s="53">
        <v>174</v>
      </c>
      <c r="C27" s="51">
        <v>-118</v>
      </c>
      <c r="D27" s="51">
        <v>389</v>
      </c>
      <c r="E27" s="51">
        <v>507</v>
      </c>
      <c r="F27" s="51">
        <v>292</v>
      </c>
      <c r="G27" s="51">
        <v>2075</v>
      </c>
      <c r="H27" s="51">
        <v>1783</v>
      </c>
      <c r="I27" s="51">
        <v>8.221146733732063</v>
      </c>
      <c r="J27" s="51">
        <v>10.714965023141788</v>
      </c>
    </row>
    <row r="28" spans="1:10" ht="15" customHeight="1">
      <c r="A28" s="109" t="s">
        <v>29</v>
      </c>
      <c r="B28" s="53">
        <v>252</v>
      </c>
      <c r="C28" s="51">
        <v>-174</v>
      </c>
      <c r="D28" s="51">
        <v>333</v>
      </c>
      <c r="E28" s="51">
        <v>507</v>
      </c>
      <c r="F28" s="51">
        <v>426</v>
      </c>
      <c r="G28" s="51">
        <v>1891</v>
      </c>
      <c r="H28" s="51">
        <v>1465</v>
      </c>
      <c r="I28" s="51">
        <v>6.990804887265399</v>
      </c>
      <c r="J28" s="51">
        <v>10.643657891422093</v>
      </c>
    </row>
    <row r="29" spans="1:10" ht="15" customHeight="1">
      <c r="A29" s="109" t="s">
        <v>30</v>
      </c>
      <c r="B29" s="53">
        <v>43</v>
      </c>
      <c r="C29" s="51">
        <v>-96</v>
      </c>
      <c r="D29" s="51">
        <v>378</v>
      </c>
      <c r="E29" s="51">
        <v>474</v>
      </c>
      <c r="F29" s="51">
        <v>139</v>
      </c>
      <c r="G29" s="51">
        <v>1628</v>
      </c>
      <c r="H29" s="51">
        <v>1489</v>
      </c>
      <c r="I29" s="51">
        <v>7.918883814471865</v>
      </c>
      <c r="J29" s="51">
        <v>9.930028910210751</v>
      </c>
    </row>
    <row r="30" spans="1:10" ht="15" customHeight="1">
      <c r="A30" s="109" t="s">
        <v>31</v>
      </c>
      <c r="B30" s="53">
        <v>95</v>
      </c>
      <c r="C30" s="51">
        <v>-151</v>
      </c>
      <c r="D30" s="51">
        <v>360</v>
      </c>
      <c r="E30" s="51">
        <v>511</v>
      </c>
      <c r="F30" s="51">
        <v>246</v>
      </c>
      <c r="G30" s="51">
        <v>1780</v>
      </c>
      <c r="H30" s="51">
        <v>1534</v>
      </c>
      <c r="I30" s="51">
        <v>7.521153243497336</v>
      </c>
      <c r="J30" s="51">
        <v>10.675859187297608</v>
      </c>
    </row>
    <row r="31" spans="1:10" ht="15" customHeight="1">
      <c r="A31" s="109" t="s">
        <v>32</v>
      </c>
      <c r="B31" s="53">
        <v>-50</v>
      </c>
      <c r="C31" s="51">
        <v>-73</v>
      </c>
      <c r="D31" s="51">
        <v>397</v>
      </c>
      <c r="E31" s="51">
        <v>470</v>
      </c>
      <c r="F31" s="51">
        <v>23</v>
      </c>
      <c r="G31" s="51">
        <v>1375</v>
      </c>
      <c r="H31" s="51">
        <v>1352</v>
      </c>
      <c r="I31" s="51">
        <v>8.300403520876456</v>
      </c>
      <c r="J31" s="51">
        <v>9.826674193480942</v>
      </c>
    </row>
    <row r="32" spans="1:10" ht="15" customHeight="1">
      <c r="A32" s="109" t="s">
        <v>33</v>
      </c>
      <c r="B32" s="53">
        <v>-164</v>
      </c>
      <c r="C32" s="51">
        <v>-183</v>
      </c>
      <c r="D32" s="51">
        <v>334</v>
      </c>
      <c r="E32" s="51">
        <v>517</v>
      </c>
      <c r="F32" s="51">
        <v>19</v>
      </c>
      <c r="G32" s="51">
        <v>1291</v>
      </c>
      <c r="H32" s="51">
        <v>1272</v>
      </c>
      <c r="I32" s="51">
        <v>7</v>
      </c>
      <c r="J32" s="51">
        <v>11</v>
      </c>
    </row>
    <row r="33" spans="1:10" ht="15" customHeight="1">
      <c r="A33" s="109" t="s">
        <v>34</v>
      </c>
      <c r="B33" s="53">
        <v>-196</v>
      </c>
      <c r="C33" s="51">
        <v>-161</v>
      </c>
      <c r="D33" s="51">
        <v>351</v>
      </c>
      <c r="E33" s="51">
        <v>512</v>
      </c>
      <c r="F33" s="51">
        <v>-35</v>
      </c>
      <c r="G33" s="51">
        <v>1534</v>
      </c>
      <c r="H33" s="51">
        <v>1569</v>
      </c>
      <c r="I33" s="51">
        <v>7</v>
      </c>
      <c r="J33" s="51">
        <v>11</v>
      </c>
    </row>
    <row r="34" spans="1:10" ht="15" customHeight="1">
      <c r="A34" s="109" t="s">
        <v>35</v>
      </c>
      <c r="B34" s="53">
        <v>-288</v>
      </c>
      <c r="C34" s="51">
        <v>-169</v>
      </c>
      <c r="D34" s="51">
        <v>349</v>
      </c>
      <c r="E34" s="51">
        <v>518</v>
      </c>
      <c r="F34" s="51">
        <v>-119</v>
      </c>
      <c r="G34" s="51">
        <v>1530</v>
      </c>
      <c r="H34" s="51">
        <v>1649</v>
      </c>
      <c r="I34" s="51">
        <v>7</v>
      </c>
      <c r="J34" s="51">
        <v>10</v>
      </c>
    </row>
    <row r="35" spans="1:10" ht="15" customHeight="1">
      <c r="A35" s="109" t="s">
        <v>36</v>
      </c>
      <c r="B35" s="53">
        <f>C35+F35</f>
        <v>-361</v>
      </c>
      <c r="C35" s="51">
        <f>D35-E35</f>
        <v>-221</v>
      </c>
      <c r="D35" s="51">
        <v>303</v>
      </c>
      <c r="E35" s="51">
        <v>524</v>
      </c>
      <c r="F35" s="51">
        <f>G35-H35</f>
        <v>-140</v>
      </c>
      <c r="G35" s="51">
        <v>1463</v>
      </c>
      <c r="H35" s="51">
        <v>1603</v>
      </c>
      <c r="I35" s="51">
        <f>D35/46721*1000</f>
        <v>6.485306393270692</v>
      </c>
      <c r="J35" s="51">
        <f>E35/46721*1000</f>
        <v>11.215513366580339</v>
      </c>
    </row>
    <row r="36" spans="1:10" ht="15" customHeight="1">
      <c r="A36" s="109" t="s">
        <v>37</v>
      </c>
      <c r="B36" s="53">
        <f>C36+F36</f>
        <v>-483</v>
      </c>
      <c r="C36" s="51">
        <f>D36-E36</f>
        <v>-215</v>
      </c>
      <c r="D36" s="51">
        <v>323</v>
      </c>
      <c r="E36" s="51">
        <v>538</v>
      </c>
      <c r="F36" s="51">
        <f>G36-H36</f>
        <v>-268</v>
      </c>
      <c r="G36" s="51">
        <v>1341</v>
      </c>
      <c r="H36" s="51">
        <v>1609</v>
      </c>
      <c r="I36" s="51">
        <f>D36/46297*1000</f>
        <v>6.976693954251895</v>
      </c>
      <c r="J36" s="51">
        <f>E36/46297*1000</f>
        <v>11.62062336652483</v>
      </c>
    </row>
    <row r="37" spans="1:10" s="34" customFormat="1" ht="15" customHeight="1">
      <c r="A37" s="109" t="s">
        <v>222</v>
      </c>
      <c r="B37" s="53">
        <f>C37+F37</f>
        <v>-555</v>
      </c>
      <c r="C37" s="51">
        <f>D37-E37</f>
        <v>-237</v>
      </c>
      <c r="D37" s="51">
        <v>313</v>
      </c>
      <c r="E37" s="51">
        <v>550</v>
      </c>
      <c r="F37" s="51">
        <f>G37-H37</f>
        <v>-318</v>
      </c>
      <c r="G37" s="51">
        <v>1284</v>
      </c>
      <c r="H37" s="51">
        <v>1602</v>
      </c>
      <c r="I37" s="51">
        <f>D37/45760*1000</f>
        <v>6.840034965034965</v>
      </c>
      <c r="J37" s="51">
        <f>E37/45760*1000</f>
        <v>12.01923076923077</v>
      </c>
    </row>
    <row r="38" spans="1:10" s="34" customFormat="1" ht="15" customHeight="1">
      <c r="A38" s="109" t="s">
        <v>223</v>
      </c>
      <c r="B38" s="53">
        <f>C38+F38</f>
        <v>-434</v>
      </c>
      <c r="C38" s="51">
        <f>D38-E38</f>
        <v>-179</v>
      </c>
      <c r="D38" s="51">
        <v>335</v>
      </c>
      <c r="E38" s="51">
        <v>514</v>
      </c>
      <c r="F38" s="51">
        <f>G38-H38</f>
        <v>-255</v>
      </c>
      <c r="G38" s="51">
        <v>1248</v>
      </c>
      <c r="H38" s="51">
        <v>1503</v>
      </c>
      <c r="I38" s="51">
        <f>D38/45760*1000</f>
        <v>7.320804195804196</v>
      </c>
      <c r="J38" s="51">
        <f>E38/45760*1000</f>
        <v>11.232517482517482</v>
      </c>
    </row>
    <row r="39" spans="1:10" s="1" customFormat="1" ht="15" customHeight="1" thickBot="1">
      <c r="A39" s="110" t="s">
        <v>239</v>
      </c>
      <c r="B39" s="55">
        <f>C39+F39</f>
        <v>-309</v>
      </c>
      <c r="C39" s="54">
        <f>D39-E39</f>
        <v>-268</v>
      </c>
      <c r="D39" s="54">
        <v>312</v>
      </c>
      <c r="E39" s="54">
        <v>580</v>
      </c>
      <c r="F39" s="54">
        <f>G39-H39</f>
        <v>-41</v>
      </c>
      <c r="G39" s="54">
        <v>1327</v>
      </c>
      <c r="H39" s="54">
        <v>1368</v>
      </c>
      <c r="I39" s="54">
        <f>D39/45352*1000</f>
        <v>6.879520197565709</v>
      </c>
      <c r="J39" s="54">
        <f>E39/45352*1000</f>
        <v>12.788851649320868</v>
      </c>
    </row>
    <row r="40" spans="1:10" s="85" customFormat="1" ht="15" customHeight="1">
      <c r="A40" s="93" t="s">
        <v>80</v>
      </c>
      <c r="B40" s="94"/>
      <c r="C40" s="94"/>
      <c r="D40" s="94"/>
      <c r="E40" s="94"/>
      <c r="F40" s="94"/>
      <c r="G40" s="95"/>
      <c r="H40" s="95"/>
      <c r="I40" s="95"/>
      <c r="J40" s="95"/>
    </row>
    <row r="41" spans="1:10" s="85" customFormat="1" ht="15" customHeight="1">
      <c r="A41" s="96" t="s">
        <v>248</v>
      </c>
      <c r="B41" s="96"/>
      <c r="C41" s="96"/>
      <c r="D41" s="96"/>
      <c r="E41" s="96"/>
      <c r="F41" s="96"/>
      <c r="G41" s="96"/>
      <c r="H41" s="96"/>
      <c r="I41" s="96"/>
      <c r="J41" s="95"/>
    </row>
    <row r="42" spans="1:10" s="85" customFormat="1" ht="15" customHeight="1">
      <c r="A42" s="96" t="s">
        <v>251</v>
      </c>
      <c r="B42" s="96"/>
      <c r="C42" s="96"/>
      <c r="D42" s="96"/>
      <c r="E42" s="96"/>
      <c r="F42" s="96"/>
      <c r="G42" s="96"/>
      <c r="H42" s="96"/>
      <c r="I42" s="96"/>
      <c r="J42" s="96"/>
    </row>
  </sheetData>
  <mergeCells count="5">
    <mergeCell ref="J3:J4"/>
    <mergeCell ref="B3:B4"/>
    <mergeCell ref="C3:E3"/>
    <mergeCell ref="F3:H3"/>
    <mergeCell ref="I3:I4"/>
  </mergeCells>
  <hyperlinks>
    <hyperlink ref="J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M15"/>
  <sheetViews>
    <sheetView showGridLines="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10.625" defaultRowHeight="15" customHeight="1"/>
  <cols>
    <col min="1" max="16384" width="14.625" style="6" customWidth="1"/>
  </cols>
  <sheetData>
    <row r="1" spans="1:13" s="75" customFormat="1" ht="15" customHeight="1">
      <c r="A1" s="76" t="s">
        <v>512</v>
      </c>
      <c r="B1" s="76"/>
      <c r="C1" s="76"/>
      <c r="D1" s="76"/>
      <c r="E1" s="162" t="s">
        <v>530</v>
      </c>
      <c r="F1" s="76"/>
      <c r="G1" s="76"/>
      <c r="H1" s="76"/>
      <c r="I1" s="162" t="s">
        <v>530</v>
      </c>
      <c r="M1" s="162" t="s">
        <v>530</v>
      </c>
    </row>
    <row r="2" ht="15" customHeight="1" thickBot="1">
      <c r="M2" s="30" t="s">
        <v>487</v>
      </c>
    </row>
    <row r="3" spans="1:13" ht="15" customHeight="1">
      <c r="A3" s="41" t="s">
        <v>493</v>
      </c>
      <c r="B3" s="42" t="s">
        <v>29</v>
      </c>
      <c r="C3" s="42" t="s">
        <v>30</v>
      </c>
      <c r="D3" s="42" t="s">
        <v>31</v>
      </c>
      <c r="E3" s="42" t="s">
        <v>32</v>
      </c>
      <c r="F3" s="42" t="s">
        <v>33</v>
      </c>
      <c r="G3" s="42" t="s">
        <v>34</v>
      </c>
      <c r="H3" s="42" t="s">
        <v>35</v>
      </c>
      <c r="I3" s="42" t="s">
        <v>36</v>
      </c>
      <c r="J3" s="42" t="s">
        <v>37</v>
      </c>
      <c r="K3" s="42" t="s">
        <v>222</v>
      </c>
      <c r="L3" s="42" t="s">
        <v>223</v>
      </c>
      <c r="M3" s="135" t="s">
        <v>239</v>
      </c>
    </row>
    <row r="4" spans="1:13" ht="15" customHeight="1">
      <c r="A4" s="136" t="s">
        <v>492</v>
      </c>
      <c r="B4" s="145"/>
      <c r="C4" s="146"/>
      <c r="D4" s="146"/>
      <c r="E4" s="146"/>
      <c r="F4" s="146"/>
      <c r="G4" s="146"/>
      <c r="H4" s="146"/>
      <c r="I4" s="146"/>
      <c r="J4" s="146"/>
      <c r="K4" s="146"/>
      <c r="L4" s="146"/>
      <c r="M4" s="147"/>
    </row>
    <row r="5" spans="1:13" ht="15" customHeight="1">
      <c r="A5" s="137" t="s">
        <v>254</v>
      </c>
      <c r="B5" s="43">
        <v>863</v>
      </c>
      <c r="C5" s="37">
        <v>827</v>
      </c>
      <c r="D5" s="37">
        <v>807</v>
      </c>
      <c r="E5" s="37">
        <v>785</v>
      </c>
      <c r="F5" s="37">
        <v>726</v>
      </c>
      <c r="G5" s="37">
        <v>742</v>
      </c>
      <c r="H5" s="37">
        <f>SUM(H6:H7)</f>
        <v>728</v>
      </c>
      <c r="I5" s="37">
        <f>SUM(I6:I7)</f>
        <v>770</v>
      </c>
      <c r="J5" s="37">
        <f>SUM(J6:J7)</f>
        <v>782</v>
      </c>
      <c r="K5" s="37">
        <v>787</v>
      </c>
      <c r="L5" s="37">
        <v>731</v>
      </c>
      <c r="M5" s="133">
        <v>749</v>
      </c>
    </row>
    <row r="6" spans="1:13" ht="15" customHeight="1">
      <c r="A6" s="137" t="s">
        <v>75</v>
      </c>
      <c r="B6" s="43">
        <v>834</v>
      </c>
      <c r="C6" s="37">
        <v>804</v>
      </c>
      <c r="D6" s="37">
        <v>776</v>
      </c>
      <c r="E6" s="37">
        <v>766</v>
      </c>
      <c r="F6" s="37">
        <v>717</v>
      </c>
      <c r="G6" s="37">
        <v>717</v>
      </c>
      <c r="H6" s="37">
        <v>712</v>
      </c>
      <c r="I6" s="37">
        <v>749</v>
      </c>
      <c r="J6" s="37">
        <v>751</v>
      </c>
      <c r="K6" s="37">
        <v>766</v>
      </c>
      <c r="L6" s="37">
        <v>706</v>
      </c>
      <c r="M6" s="133">
        <v>728</v>
      </c>
    </row>
    <row r="7" spans="1:13" ht="15" customHeight="1">
      <c r="A7" s="137" t="s">
        <v>76</v>
      </c>
      <c r="B7" s="43">
        <v>29</v>
      </c>
      <c r="C7" s="37">
        <v>23</v>
      </c>
      <c r="D7" s="37">
        <v>31</v>
      </c>
      <c r="E7" s="37">
        <v>19</v>
      </c>
      <c r="F7" s="37">
        <v>9</v>
      </c>
      <c r="G7" s="37">
        <v>25</v>
      </c>
      <c r="H7" s="37">
        <v>16</v>
      </c>
      <c r="I7" s="37">
        <v>21</v>
      </c>
      <c r="J7" s="37">
        <v>31</v>
      </c>
      <c r="K7" s="37">
        <v>21</v>
      </c>
      <c r="L7" s="37">
        <v>25</v>
      </c>
      <c r="M7" s="133">
        <v>21</v>
      </c>
    </row>
    <row r="8" spans="1:13" ht="15" customHeight="1">
      <c r="A8" s="143" t="s">
        <v>494</v>
      </c>
      <c r="B8" s="148">
        <v>18.1</v>
      </c>
      <c r="C8" s="38">
        <v>17.3</v>
      </c>
      <c r="D8" s="38">
        <v>16.9</v>
      </c>
      <c r="E8" s="38">
        <v>16.5</v>
      </c>
      <c r="F8" s="38">
        <v>15.1</v>
      </c>
      <c r="G8" s="38">
        <v>15.1</v>
      </c>
      <c r="H8" s="38">
        <f>H5/47123*1000</f>
        <v>15.448931519640091</v>
      </c>
      <c r="I8" s="38">
        <f>I5/46721*1000</f>
        <v>16.480811626463478</v>
      </c>
      <c r="J8" s="38">
        <f>J5/46297*1000</f>
        <v>16.890943257662485</v>
      </c>
      <c r="K8" s="38">
        <f>K5/45760*1000</f>
        <v>17.198426573426573</v>
      </c>
      <c r="L8" s="38">
        <f>L5/45760*1000</f>
        <v>15.97465034965035</v>
      </c>
      <c r="M8" s="142">
        <f>M5/44955*1000</f>
        <v>16.66110554999444</v>
      </c>
    </row>
    <row r="9" spans="1:13" ht="15" customHeight="1">
      <c r="A9" s="143" t="s">
        <v>495</v>
      </c>
      <c r="B9" s="148"/>
      <c r="C9" s="38"/>
      <c r="D9" s="38"/>
      <c r="E9" s="38"/>
      <c r="F9" s="38"/>
      <c r="G9" s="38"/>
      <c r="H9" s="38"/>
      <c r="I9" s="38"/>
      <c r="J9" s="38"/>
      <c r="K9" s="38"/>
      <c r="L9" s="38"/>
      <c r="M9" s="142"/>
    </row>
    <row r="10" spans="1:13" ht="15" customHeight="1">
      <c r="A10" s="137" t="s">
        <v>254</v>
      </c>
      <c r="B10" s="43">
        <v>131</v>
      </c>
      <c r="C10" s="37">
        <v>167</v>
      </c>
      <c r="D10" s="37">
        <v>167</v>
      </c>
      <c r="E10" s="37">
        <v>174</v>
      </c>
      <c r="F10" s="37">
        <v>166</v>
      </c>
      <c r="G10" s="37">
        <v>149</v>
      </c>
      <c r="H10" s="37">
        <f>SUM(H11:H12)</f>
        <v>153</v>
      </c>
      <c r="I10" s="37">
        <f>SUM(I11:I12)</f>
        <v>151</v>
      </c>
      <c r="J10" s="37">
        <f>SUM(J11:J12)</f>
        <v>166</v>
      </c>
      <c r="K10" s="37">
        <v>152</v>
      </c>
      <c r="L10" s="37">
        <v>161</v>
      </c>
      <c r="M10" s="133">
        <v>157</v>
      </c>
    </row>
    <row r="11" spans="1:13" ht="15" customHeight="1">
      <c r="A11" s="137" t="s">
        <v>75</v>
      </c>
      <c r="B11" s="43">
        <v>127</v>
      </c>
      <c r="C11" s="37">
        <v>163</v>
      </c>
      <c r="D11" s="37">
        <v>160</v>
      </c>
      <c r="E11" s="37">
        <v>169</v>
      </c>
      <c r="F11" s="37">
        <v>164</v>
      </c>
      <c r="G11" s="37">
        <v>146</v>
      </c>
      <c r="H11" s="37">
        <v>149</v>
      </c>
      <c r="I11" s="37">
        <v>143</v>
      </c>
      <c r="J11" s="37">
        <v>157</v>
      </c>
      <c r="K11" s="37">
        <v>148</v>
      </c>
      <c r="L11" s="37">
        <v>156</v>
      </c>
      <c r="M11" s="133">
        <v>153</v>
      </c>
    </row>
    <row r="12" spans="1:13" ht="15" customHeight="1">
      <c r="A12" s="137" t="s">
        <v>76</v>
      </c>
      <c r="B12" s="43">
        <v>4</v>
      </c>
      <c r="C12" s="37">
        <v>4</v>
      </c>
      <c r="D12" s="37">
        <v>7</v>
      </c>
      <c r="E12" s="37">
        <v>5</v>
      </c>
      <c r="F12" s="37">
        <v>2</v>
      </c>
      <c r="G12" s="37">
        <v>3</v>
      </c>
      <c r="H12" s="37">
        <v>4</v>
      </c>
      <c r="I12" s="37">
        <v>8</v>
      </c>
      <c r="J12" s="37">
        <v>9</v>
      </c>
      <c r="K12" s="37">
        <v>4</v>
      </c>
      <c r="L12" s="37">
        <v>5</v>
      </c>
      <c r="M12" s="133">
        <v>4</v>
      </c>
    </row>
    <row r="13" spans="1:13" ht="15" customHeight="1" thickBot="1">
      <c r="A13" s="144" t="s">
        <v>496</v>
      </c>
      <c r="B13" s="149">
        <v>2.8</v>
      </c>
      <c r="C13" s="150">
        <v>3.5</v>
      </c>
      <c r="D13" s="150">
        <v>3.5</v>
      </c>
      <c r="E13" s="150">
        <v>3.6</v>
      </c>
      <c r="F13" s="150">
        <v>3.5</v>
      </c>
      <c r="G13" s="150">
        <v>3</v>
      </c>
      <c r="H13" s="150">
        <f>H10/47123*1000</f>
        <v>3.246822146297986</v>
      </c>
      <c r="I13" s="150">
        <f>I10/46721*1000</f>
        <v>3.231951370903876</v>
      </c>
      <c r="J13" s="150">
        <f>J10/46297*1000</f>
        <v>3.585545499708404</v>
      </c>
      <c r="K13" s="150">
        <f>K10/45760*1000</f>
        <v>3.3216783216783217</v>
      </c>
      <c r="L13" s="150">
        <f>L10/45760*1000</f>
        <v>3.5183566433566433</v>
      </c>
      <c r="M13" s="40">
        <f>M10/44955*1000</f>
        <v>3.492381270159048</v>
      </c>
    </row>
    <row r="14" spans="1:9" s="85" customFormat="1" ht="15" customHeight="1">
      <c r="A14" s="98" t="s">
        <v>68</v>
      </c>
      <c r="B14" s="99"/>
      <c r="C14" s="99"/>
      <c r="D14" s="99"/>
      <c r="E14" s="99"/>
      <c r="F14" s="92"/>
      <c r="G14" s="92"/>
      <c r="H14" s="92"/>
      <c r="I14" s="100"/>
    </row>
    <row r="15" spans="1:9" s="85" customFormat="1" ht="15" customHeight="1">
      <c r="A15" s="101" t="s">
        <v>250</v>
      </c>
      <c r="B15" s="92"/>
      <c r="C15" s="92"/>
      <c r="D15" s="92"/>
      <c r="E15" s="100"/>
      <c r="F15" s="92"/>
      <c r="G15" s="92"/>
      <c r="H15" s="92"/>
      <c r="I15" s="100"/>
    </row>
  </sheetData>
  <hyperlinks>
    <hyperlink ref="M1" location="index!R1C1" tooltip="戻る" display="戻る"/>
    <hyperlink ref="I1" location="index!R1C1" tooltip="戻る" display="戻る"/>
    <hyperlink ref="E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N64"/>
  <sheetViews>
    <sheetView showGridLines="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10.625" defaultRowHeight="15" customHeight="1"/>
  <cols>
    <col min="1" max="1" width="12.625" style="6" customWidth="1"/>
    <col min="2" max="2" width="6.125" style="6" customWidth="1"/>
    <col min="3" max="14" width="5.625" style="6" customWidth="1"/>
    <col min="15" max="16384" width="8.625" style="6" customWidth="1"/>
  </cols>
  <sheetData>
    <row r="1" spans="1:14" s="75" customFormat="1" ht="15" customHeight="1">
      <c r="A1" s="75" t="s">
        <v>513</v>
      </c>
      <c r="N1" s="162" t="s">
        <v>530</v>
      </c>
    </row>
    <row r="2" ht="15" customHeight="1" thickBot="1">
      <c r="N2" s="30" t="s">
        <v>487</v>
      </c>
    </row>
    <row r="3" spans="1:14" ht="15" customHeight="1">
      <c r="A3" s="161" t="s">
        <v>528</v>
      </c>
      <c r="B3" s="157" t="s">
        <v>81</v>
      </c>
      <c r="C3" s="154" t="s">
        <v>227</v>
      </c>
      <c r="D3" s="154" t="s">
        <v>228</v>
      </c>
      <c r="E3" s="154" t="s">
        <v>229</v>
      </c>
      <c r="F3" s="154" t="s">
        <v>230</v>
      </c>
      <c r="G3" s="154" t="s">
        <v>231</v>
      </c>
      <c r="H3" s="154" t="s">
        <v>232</v>
      </c>
      <c r="I3" s="154" t="s">
        <v>233</v>
      </c>
      <c r="J3" s="154" t="s">
        <v>234</v>
      </c>
      <c r="K3" s="154" t="s">
        <v>235</v>
      </c>
      <c r="L3" s="154" t="s">
        <v>236</v>
      </c>
      <c r="M3" s="154" t="s">
        <v>237</v>
      </c>
      <c r="N3" s="155" t="s">
        <v>238</v>
      </c>
    </row>
    <row r="4" spans="1:14" ht="15" customHeight="1">
      <c r="A4" s="151" t="s">
        <v>82</v>
      </c>
      <c r="B4" s="24">
        <f>SUM(C4:N4)</f>
        <v>1117</v>
      </c>
      <c r="C4" s="23">
        <f aca="true" t="shared" si="0" ref="C4:N4">SUM(C5:C32,C34:C62)</f>
        <v>164</v>
      </c>
      <c r="D4" s="23">
        <f t="shared" si="0"/>
        <v>77</v>
      </c>
      <c r="E4" s="23">
        <f t="shared" si="0"/>
        <v>90</v>
      </c>
      <c r="F4" s="23">
        <f t="shared" si="0"/>
        <v>65</v>
      </c>
      <c r="G4" s="23">
        <f t="shared" si="0"/>
        <v>60</v>
      </c>
      <c r="H4" s="23">
        <f t="shared" si="0"/>
        <v>97</v>
      </c>
      <c r="I4" s="23">
        <f t="shared" si="0"/>
        <v>73</v>
      </c>
      <c r="J4" s="23">
        <f t="shared" si="0"/>
        <v>69</v>
      </c>
      <c r="K4" s="23">
        <f t="shared" si="0"/>
        <v>75</v>
      </c>
      <c r="L4" s="23">
        <f t="shared" si="0"/>
        <v>66</v>
      </c>
      <c r="M4" s="23">
        <f t="shared" si="0"/>
        <v>63</v>
      </c>
      <c r="N4" s="23">
        <f t="shared" si="0"/>
        <v>218</v>
      </c>
    </row>
    <row r="5" spans="1:14" ht="15" customHeight="1">
      <c r="A5" s="35" t="s">
        <v>83</v>
      </c>
      <c r="B5" s="20">
        <f>SUM(C5:N5)</f>
        <v>4</v>
      </c>
      <c r="C5" s="21" t="s">
        <v>253</v>
      </c>
      <c r="D5" s="21" t="s">
        <v>253</v>
      </c>
      <c r="E5" s="21" t="s">
        <v>253</v>
      </c>
      <c r="F5" s="21">
        <v>1</v>
      </c>
      <c r="G5" s="21" t="s">
        <v>253</v>
      </c>
      <c r="H5" s="21" t="s">
        <v>253</v>
      </c>
      <c r="I5" s="21" t="s">
        <v>253</v>
      </c>
      <c r="J5" s="21" t="s">
        <v>253</v>
      </c>
      <c r="K5" s="21" t="s">
        <v>253</v>
      </c>
      <c r="L5" s="21" t="s">
        <v>253</v>
      </c>
      <c r="M5" s="21">
        <v>1</v>
      </c>
      <c r="N5" s="21">
        <v>2</v>
      </c>
    </row>
    <row r="6" spans="1:14" ht="15" customHeight="1">
      <c r="A6" s="35" t="s">
        <v>84</v>
      </c>
      <c r="B6" s="20"/>
      <c r="C6" s="21"/>
      <c r="D6" s="21"/>
      <c r="E6" s="21"/>
      <c r="F6" s="21"/>
      <c r="G6" s="21"/>
      <c r="H6" s="21"/>
      <c r="I6" s="21"/>
      <c r="J6" s="21"/>
      <c r="K6" s="21"/>
      <c r="L6" s="21"/>
      <c r="M6" s="21"/>
      <c r="N6" s="21"/>
    </row>
    <row r="7" spans="1:14" ht="15" customHeight="1">
      <c r="A7" s="33" t="s">
        <v>85</v>
      </c>
      <c r="B7" s="20">
        <f aca="true" t="shared" si="1" ref="B7:B12">SUM(C7:N7)</f>
        <v>1</v>
      </c>
      <c r="C7" s="21" t="s">
        <v>253</v>
      </c>
      <c r="D7" s="21" t="s">
        <v>253</v>
      </c>
      <c r="E7" s="21">
        <v>1</v>
      </c>
      <c r="F7" s="21" t="s">
        <v>253</v>
      </c>
      <c r="G7" s="21" t="s">
        <v>253</v>
      </c>
      <c r="H7" s="21" t="s">
        <v>253</v>
      </c>
      <c r="I7" s="21" t="s">
        <v>253</v>
      </c>
      <c r="J7" s="21" t="s">
        <v>253</v>
      </c>
      <c r="K7" s="21" t="s">
        <v>253</v>
      </c>
      <c r="L7" s="21" t="s">
        <v>253</v>
      </c>
      <c r="M7" s="21" t="s">
        <v>253</v>
      </c>
      <c r="N7" s="21" t="s">
        <v>253</v>
      </c>
    </row>
    <row r="8" spans="1:14" ht="15" customHeight="1">
      <c r="A8" s="33" t="s">
        <v>86</v>
      </c>
      <c r="B8" s="20">
        <f t="shared" si="1"/>
        <v>0</v>
      </c>
      <c r="C8" s="21" t="s">
        <v>253</v>
      </c>
      <c r="D8" s="21" t="s">
        <v>253</v>
      </c>
      <c r="E8" s="21" t="s">
        <v>253</v>
      </c>
      <c r="F8" s="21" t="s">
        <v>253</v>
      </c>
      <c r="G8" s="21" t="s">
        <v>253</v>
      </c>
      <c r="H8" s="21" t="s">
        <v>253</v>
      </c>
      <c r="I8" s="21" t="s">
        <v>253</v>
      </c>
      <c r="J8" s="21" t="s">
        <v>253</v>
      </c>
      <c r="K8" s="21" t="s">
        <v>253</v>
      </c>
      <c r="L8" s="21" t="s">
        <v>253</v>
      </c>
      <c r="M8" s="21" t="s">
        <v>253</v>
      </c>
      <c r="N8" s="21" t="s">
        <v>253</v>
      </c>
    </row>
    <row r="9" spans="1:14" ht="15" customHeight="1">
      <c r="A9" s="33" t="s">
        <v>87</v>
      </c>
      <c r="B9" s="20">
        <f t="shared" si="1"/>
        <v>0</v>
      </c>
      <c r="C9" s="21" t="s">
        <v>253</v>
      </c>
      <c r="D9" s="21" t="s">
        <v>253</v>
      </c>
      <c r="E9" s="21" t="s">
        <v>253</v>
      </c>
      <c r="F9" s="21" t="s">
        <v>253</v>
      </c>
      <c r="G9" s="21" t="s">
        <v>253</v>
      </c>
      <c r="H9" s="21" t="s">
        <v>253</v>
      </c>
      <c r="I9" s="21" t="s">
        <v>253</v>
      </c>
      <c r="J9" s="21" t="s">
        <v>253</v>
      </c>
      <c r="K9" s="21" t="s">
        <v>253</v>
      </c>
      <c r="L9" s="21" t="s">
        <v>253</v>
      </c>
      <c r="M9" s="21" t="s">
        <v>253</v>
      </c>
      <c r="N9" s="21" t="s">
        <v>253</v>
      </c>
    </row>
    <row r="10" spans="1:14" ht="15" customHeight="1">
      <c r="A10" s="33" t="s">
        <v>88</v>
      </c>
      <c r="B10" s="20">
        <f t="shared" si="1"/>
        <v>1</v>
      </c>
      <c r="C10" s="21">
        <v>1</v>
      </c>
      <c r="D10" s="21" t="s">
        <v>253</v>
      </c>
      <c r="E10" s="21" t="s">
        <v>253</v>
      </c>
      <c r="F10" s="21" t="s">
        <v>253</v>
      </c>
      <c r="G10" s="21" t="s">
        <v>253</v>
      </c>
      <c r="H10" s="21" t="s">
        <v>253</v>
      </c>
      <c r="I10" s="21" t="s">
        <v>253</v>
      </c>
      <c r="J10" s="21" t="s">
        <v>253</v>
      </c>
      <c r="K10" s="21" t="s">
        <v>253</v>
      </c>
      <c r="L10" s="21" t="s">
        <v>253</v>
      </c>
      <c r="M10" s="21" t="s">
        <v>253</v>
      </c>
      <c r="N10" s="21" t="s">
        <v>253</v>
      </c>
    </row>
    <row r="11" spans="1:14" ht="15" customHeight="1">
      <c r="A11" s="33" t="s">
        <v>89</v>
      </c>
      <c r="B11" s="20">
        <f t="shared" si="1"/>
        <v>2</v>
      </c>
      <c r="C11" s="21" t="s">
        <v>253</v>
      </c>
      <c r="D11" s="21" t="s">
        <v>253</v>
      </c>
      <c r="E11" s="21" t="s">
        <v>253</v>
      </c>
      <c r="F11" s="21" t="s">
        <v>253</v>
      </c>
      <c r="G11" s="21" t="s">
        <v>253</v>
      </c>
      <c r="H11" s="21">
        <v>2</v>
      </c>
      <c r="I11" s="21" t="s">
        <v>253</v>
      </c>
      <c r="J11" s="21" t="s">
        <v>253</v>
      </c>
      <c r="K11" s="21" t="s">
        <v>253</v>
      </c>
      <c r="L11" s="21" t="s">
        <v>253</v>
      </c>
      <c r="M11" s="21" t="s">
        <v>253</v>
      </c>
      <c r="N11" s="21" t="s">
        <v>253</v>
      </c>
    </row>
    <row r="12" spans="1:14" ht="15" customHeight="1">
      <c r="A12" s="33" t="s">
        <v>90</v>
      </c>
      <c r="B12" s="20">
        <f t="shared" si="1"/>
        <v>0</v>
      </c>
      <c r="C12" s="21" t="s">
        <v>253</v>
      </c>
      <c r="D12" s="21" t="s">
        <v>253</v>
      </c>
      <c r="E12" s="21" t="s">
        <v>253</v>
      </c>
      <c r="F12" s="21" t="s">
        <v>253</v>
      </c>
      <c r="G12" s="21" t="s">
        <v>253</v>
      </c>
      <c r="H12" s="21" t="s">
        <v>253</v>
      </c>
      <c r="I12" s="21" t="s">
        <v>253</v>
      </c>
      <c r="J12" s="21" t="s">
        <v>253</v>
      </c>
      <c r="K12" s="21" t="s">
        <v>253</v>
      </c>
      <c r="L12" s="21" t="s">
        <v>253</v>
      </c>
      <c r="M12" s="21" t="s">
        <v>253</v>
      </c>
      <c r="N12" s="21" t="s">
        <v>253</v>
      </c>
    </row>
    <row r="13" spans="1:14" ht="15" customHeight="1">
      <c r="A13" s="35" t="s">
        <v>91</v>
      </c>
      <c r="B13" s="20"/>
      <c r="C13" s="21"/>
      <c r="D13" s="21"/>
      <c r="E13" s="21"/>
      <c r="F13" s="21"/>
      <c r="G13" s="21"/>
      <c r="H13" s="21"/>
      <c r="I13" s="21"/>
      <c r="J13" s="21"/>
      <c r="K13" s="21"/>
      <c r="L13" s="21"/>
      <c r="M13" s="21"/>
      <c r="N13" s="21"/>
    </row>
    <row r="14" spans="1:14" ht="15" customHeight="1">
      <c r="A14" s="33" t="s">
        <v>92</v>
      </c>
      <c r="B14" s="20">
        <f aca="true" t="shared" si="2" ref="B14:B20">SUM(C14:N14)</f>
        <v>2</v>
      </c>
      <c r="C14" s="21">
        <v>1</v>
      </c>
      <c r="D14" s="21" t="s">
        <v>253</v>
      </c>
      <c r="E14" s="21" t="s">
        <v>253</v>
      </c>
      <c r="F14" s="21" t="s">
        <v>253</v>
      </c>
      <c r="G14" s="21" t="s">
        <v>253</v>
      </c>
      <c r="H14" s="21" t="s">
        <v>253</v>
      </c>
      <c r="I14" s="21" t="s">
        <v>253</v>
      </c>
      <c r="J14" s="21" t="s">
        <v>253</v>
      </c>
      <c r="K14" s="21" t="s">
        <v>253</v>
      </c>
      <c r="L14" s="21" t="s">
        <v>253</v>
      </c>
      <c r="M14" s="21" t="s">
        <v>253</v>
      </c>
      <c r="N14" s="21">
        <v>1</v>
      </c>
    </row>
    <row r="15" spans="1:14" ht="15" customHeight="1">
      <c r="A15" s="33" t="s">
        <v>93</v>
      </c>
      <c r="B15" s="20">
        <f t="shared" si="2"/>
        <v>0</v>
      </c>
      <c r="C15" s="21" t="s">
        <v>253</v>
      </c>
      <c r="D15" s="21" t="s">
        <v>253</v>
      </c>
      <c r="E15" s="21" t="s">
        <v>253</v>
      </c>
      <c r="F15" s="21" t="s">
        <v>253</v>
      </c>
      <c r="G15" s="21" t="s">
        <v>253</v>
      </c>
      <c r="H15" s="21" t="s">
        <v>253</v>
      </c>
      <c r="I15" s="21" t="s">
        <v>253</v>
      </c>
      <c r="J15" s="21" t="s">
        <v>253</v>
      </c>
      <c r="K15" s="21" t="s">
        <v>253</v>
      </c>
      <c r="L15" s="21" t="s">
        <v>253</v>
      </c>
      <c r="M15" s="21" t="s">
        <v>253</v>
      </c>
      <c r="N15" s="21" t="s">
        <v>253</v>
      </c>
    </row>
    <row r="16" spans="1:14" ht="15" customHeight="1">
      <c r="A16" s="33" t="s">
        <v>94</v>
      </c>
      <c r="B16" s="20">
        <f t="shared" si="2"/>
        <v>2</v>
      </c>
      <c r="C16" s="21" t="s">
        <v>253</v>
      </c>
      <c r="D16" s="21" t="s">
        <v>253</v>
      </c>
      <c r="E16" s="21" t="s">
        <v>253</v>
      </c>
      <c r="F16" s="21" t="s">
        <v>253</v>
      </c>
      <c r="G16" s="21" t="s">
        <v>253</v>
      </c>
      <c r="H16" s="21">
        <v>1</v>
      </c>
      <c r="I16" s="21">
        <v>1</v>
      </c>
      <c r="J16" s="21" t="s">
        <v>253</v>
      </c>
      <c r="K16" s="21" t="s">
        <v>253</v>
      </c>
      <c r="L16" s="21" t="s">
        <v>253</v>
      </c>
      <c r="M16" s="21" t="s">
        <v>253</v>
      </c>
      <c r="N16" s="21" t="s">
        <v>253</v>
      </c>
    </row>
    <row r="17" spans="1:14" ht="15" customHeight="1">
      <c r="A17" s="33" t="s">
        <v>95</v>
      </c>
      <c r="B17" s="20">
        <f t="shared" si="2"/>
        <v>6</v>
      </c>
      <c r="C17" s="21" t="s">
        <v>253</v>
      </c>
      <c r="D17" s="21" t="s">
        <v>253</v>
      </c>
      <c r="E17" s="21" t="s">
        <v>253</v>
      </c>
      <c r="F17" s="21">
        <v>1</v>
      </c>
      <c r="G17" s="21" t="s">
        <v>253</v>
      </c>
      <c r="H17" s="21" t="s">
        <v>253</v>
      </c>
      <c r="I17" s="21" t="s">
        <v>253</v>
      </c>
      <c r="J17" s="21" t="s">
        <v>253</v>
      </c>
      <c r="K17" s="21" t="s">
        <v>253</v>
      </c>
      <c r="L17" s="21" t="s">
        <v>253</v>
      </c>
      <c r="M17" s="21" t="s">
        <v>253</v>
      </c>
      <c r="N17" s="21">
        <v>5</v>
      </c>
    </row>
    <row r="18" spans="1:14" ht="15" customHeight="1">
      <c r="A18" s="33" t="s">
        <v>96</v>
      </c>
      <c r="B18" s="20">
        <f t="shared" si="2"/>
        <v>12</v>
      </c>
      <c r="C18" s="21">
        <v>1</v>
      </c>
      <c r="D18" s="21" t="s">
        <v>253</v>
      </c>
      <c r="E18" s="21" t="s">
        <v>253</v>
      </c>
      <c r="F18" s="21">
        <v>3</v>
      </c>
      <c r="G18" s="21">
        <v>2</v>
      </c>
      <c r="H18" s="21">
        <v>4</v>
      </c>
      <c r="I18" s="21" t="s">
        <v>253</v>
      </c>
      <c r="J18" s="21" t="s">
        <v>253</v>
      </c>
      <c r="K18" s="21">
        <v>2</v>
      </c>
      <c r="L18" s="21" t="s">
        <v>253</v>
      </c>
      <c r="M18" s="21" t="s">
        <v>253</v>
      </c>
      <c r="N18" s="21" t="s">
        <v>253</v>
      </c>
    </row>
    <row r="19" spans="1:14" ht="15" customHeight="1">
      <c r="A19" s="33" t="s">
        <v>97</v>
      </c>
      <c r="B19" s="20">
        <f t="shared" si="2"/>
        <v>26</v>
      </c>
      <c r="C19" s="21">
        <v>5</v>
      </c>
      <c r="D19" s="21">
        <v>2</v>
      </c>
      <c r="E19" s="21" t="s">
        <v>253</v>
      </c>
      <c r="F19" s="21">
        <v>2</v>
      </c>
      <c r="G19" s="21">
        <v>1</v>
      </c>
      <c r="H19" s="21">
        <v>3</v>
      </c>
      <c r="I19" s="21" t="s">
        <v>253</v>
      </c>
      <c r="J19" s="21">
        <v>2</v>
      </c>
      <c r="K19" s="21">
        <v>3</v>
      </c>
      <c r="L19" s="21">
        <v>6</v>
      </c>
      <c r="M19" s="21">
        <v>1</v>
      </c>
      <c r="N19" s="21">
        <v>1</v>
      </c>
    </row>
    <row r="20" spans="1:14" ht="15" customHeight="1">
      <c r="A20" s="33" t="s">
        <v>98</v>
      </c>
      <c r="B20" s="20">
        <f t="shared" si="2"/>
        <v>10</v>
      </c>
      <c r="C20" s="21">
        <v>2</v>
      </c>
      <c r="D20" s="21" t="s">
        <v>253</v>
      </c>
      <c r="E20" s="21" t="s">
        <v>253</v>
      </c>
      <c r="F20" s="21" t="s">
        <v>253</v>
      </c>
      <c r="G20" s="21" t="s">
        <v>253</v>
      </c>
      <c r="H20" s="21">
        <v>4</v>
      </c>
      <c r="I20" s="21" t="s">
        <v>253</v>
      </c>
      <c r="J20" s="21">
        <v>2</v>
      </c>
      <c r="K20" s="21">
        <v>1</v>
      </c>
      <c r="L20" s="21" t="s">
        <v>253</v>
      </c>
      <c r="M20" s="21" t="s">
        <v>253</v>
      </c>
      <c r="N20" s="21">
        <v>1</v>
      </c>
    </row>
    <row r="21" spans="1:14" ht="15" customHeight="1">
      <c r="A21" s="35" t="s">
        <v>99</v>
      </c>
      <c r="B21" s="20"/>
      <c r="C21" s="21"/>
      <c r="D21" s="21"/>
      <c r="E21" s="21"/>
      <c r="F21" s="21"/>
      <c r="G21" s="21"/>
      <c r="H21" s="21"/>
      <c r="I21" s="21"/>
      <c r="J21" s="21"/>
      <c r="K21" s="21"/>
      <c r="L21" s="21"/>
      <c r="M21" s="21"/>
      <c r="N21" s="21"/>
    </row>
    <row r="22" spans="1:14" ht="15" customHeight="1">
      <c r="A22" s="33" t="s">
        <v>100</v>
      </c>
      <c r="B22" s="20">
        <f>SUM(C22:N22)</f>
        <v>2</v>
      </c>
      <c r="C22" s="21" t="s">
        <v>253</v>
      </c>
      <c r="D22" s="21" t="s">
        <v>253</v>
      </c>
      <c r="E22" s="21" t="s">
        <v>253</v>
      </c>
      <c r="F22" s="21" t="s">
        <v>253</v>
      </c>
      <c r="G22" s="21" t="s">
        <v>253</v>
      </c>
      <c r="H22" s="21">
        <v>1</v>
      </c>
      <c r="I22" s="21">
        <v>1</v>
      </c>
      <c r="J22" s="21" t="s">
        <v>253</v>
      </c>
      <c r="K22" s="21" t="s">
        <v>253</v>
      </c>
      <c r="L22" s="21" t="s">
        <v>253</v>
      </c>
      <c r="M22" s="21" t="s">
        <v>253</v>
      </c>
      <c r="N22" s="21" t="s">
        <v>253</v>
      </c>
    </row>
    <row r="23" spans="1:14" ht="15" customHeight="1">
      <c r="A23" s="33" t="s">
        <v>101</v>
      </c>
      <c r="B23" s="20">
        <f>SUM(C23:N23)</f>
        <v>1</v>
      </c>
      <c r="C23" s="21" t="s">
        <v>253</v>
      </c>
      <c r="D23" s="21" t="s">
        <v>253</v>
      </c>
      <c r="E23" s="21" t="s">
        <v>253</v>
      </c>
      <c r="F23" s="21">
        <v>1</v>
      </c>
      <c r="G23" s="21" t="s">
        <v>253</v>
      </c>
      <c r="H23" s="21" t="s">
        <v>253</v>
      </c>
      <c r="I23" s="21" t="s">
        <v>253</v>
      </c>
      <c r="J23" s="21" t="s">
        <v>253</v>
      </c>
      <c r="K23" s="21" t="s">
        <v>253</v>
      </c>
      <c r="L23" s="21" t="s">
        <v>253</v>
      </c>
      <c r="M23" s="21" t="s">
        <v>253</v>
      </c>
      <c r="N23" s="21" t="s">
        <v>253</v>
      </c>
    </row>
    <row r="24" spans="1:14" ht="15" customHeight="1">
      <c r="A24" s="33" t="s">
        <v>102</v>
      </c>
      <c r="B24" s="20">
        <f>SUM(C24:N24)</f>
        <v>5</v>
      </c>
      <c r="C24" s="21" t="s">
        <v>253</v>
      </c>
      <c r="D24" s="21">
        <v>1</v>
      </c>
      <c r="E24" s="21" t="s">
        <v>253</v>
      </c>
      <c r="F24" s="21" t="s">
        <v>253</v>
      </c>
      <c r="G24" s="21">
        <v>1</v>
      </c>
      <c r="H24" s="21" t="s">
        <v>253</v>
      </c>
      <c r="I24" s="21" t="s">
        <v>253</v>
      </c>
      <c r="J24" s="21" t="s">
        <v>253</v>
      </c>
      <c r="K24" s="21">
        <v>1</v>
      </c>
      <c r="L24" s="21" t="s">
        <v>253</v>
      </c>
      <c r="M24" s="21" t="s">
        <v>253</v>
      </c>
      <c r="N24" s="21">
        <v>2</v>
      </c>
    </row>
    <row r="25" spans="1:14" ht="15" customHeight="1">
      <c r="A25" s="33" t="s">
        <v>103</v>
      </c>
      <c r="B25" s="20">
        <f>SUM(C25:N25)</f>
        <v>4</v>
      </c>
      <c r="C25" s="21" t="s">
        <v>253</v>
      </c>
      <c r="D25" s="21" t="s">
        <v>253</v>
      </c>
      <c r="E25" s="21" t="s">
        <v>253</v>
      </c>
      <c r="F25" s="21" t="s">
        <v>253</v>
      </c>
      <c r="G25" s="21" t="s">
        <v>253</v>
      </c>
      <c r="H25" s="21">
        <v>3</v>
      </c>
      <c r="I25" s="21" t="s">
        <v>253</v>
      </c>
      <c r="J25" s="21" t="s">
        <v>253</v>
      </c>
      <c r="K25" s="21" t="s">
        <v>253</v>
      </c>
      <c r="L25" s="21" t="s">
        <v>253</v>
      </c>
      <c r="M25" s="21" t="s">
        <v>253</v>
      </c>
      <c r="N25" s="21">
        <v>1</v>
      </c>
    </row>
    <row r="26" spans="1:14" ht="15" customHeight="1">
      <c r="A26" s="35" t="s">
        <v>104</v>
      </c>
      <c r="B26" s="20"/>
      <c r="C26" s="21"/>
      <c r="D26" s="21"/>
      <c r="E26" s="21"/>
      <c r="F26" s="21"/>
      <c r="G26" s="21"/>
      <c r="H26" s="21"/>
      <c r="I26" s="21"/>
      <c r="J26" s="21"/>
      <c r="K26" s="21"/>
      <c r="L26" s="21"/>
      <c r="M26" s="21"/>
      <c r="N26" s="21"/>
    </row>
    <row r="27" spans="1:14" ht="15" customHeight="1">
      <c r="A27" s="33" t="s">
        <v>105</v>
      </c>
      <c r="B27" s="20">
        <f aca="true" t="shared" si="3" ref="B27:B32">SUM(C27:N27)</f>
        <v>0</v>
      </c>
      <c r="C27" s="21" t="s">
        <v>253</v>
      </c>
      <c r="D27" s="21" t="s">
        <v>253</v>
      </c>
      <c r="E27" s="21" t="s">
        <v>253</v>
      </c>
      <c r="F27" s="21" t="s">
        <v>253</v>
      </c>
      <c r="G27" s="21" t="s">
        <v>253</v>
      </c>
      <c r="H27" s="21" t="s">
        <v>253</v>
      </c>
      <c r="I27" s="21" t="s">
        <v>253</v>
      </c>
      <c r="J27" s="21" t="s">
        <v>253</v>
      </c>
      <c r="K27" s="21" t="s">
        <v>253</v>
      </c>
      <c r="L27" s="21" t="s">
        <v>253</v>
      </c>
      <c r="M27" s="21" t="s">
        <v>253</v>
      </c>
      <c r="N27" s="21" t="s">
        <v>253</v>
      </c>
    </row>
    <row r="28" spans="1:14" ht="15" customHeight="1">
      <c r="A28" s="33" t="s">
        <v>106</v>
      </c>
      <c r="B28" s="20">
        <f t="shared" si="3"/>
        <v>3</v>
      </c>
      <c r="C28" s="21" t="s">
        <v>253</v>
      </c>
      <c r="D28" s="21" t="s">
        <v>253</v>
      </c>
      <c r="E28" s="21" t="s">
        <v>253</v>
      </c>
      <c r="F28" s="21" t="s">
        <v>253</v>
      </c>
      <c r="G28" s="21" t="s">
        <v>253</v>
      </c>
      <c r="H28" s="21" t="s">
        <v>253</v>
      </c>
      <c r="I28" s="21">
        <v>1</v>
      </c>
      <c r="J28" s="21">
        <v>1</v>
      </c>
      <c r="K28" s="21" t="s">
        <v>253</v>
      </c>
      <c r="L28" s="21" t="s">
        <v>253</v>
      </c>
      <c r="M28" s="21" t="s">
        <v>253</v>
      </c>
      <c r="N28" s="21">
        <v>1</v>
      </c>
    </row>
    <row r="29" spans="1:14" ht="15" customHeight="1">
      <c r="A29" s="33" t="s">
        <v>107</v>
      </c>
      <c r="B29" s="20">
        <f t="shared" si="3"/>
        <v>2</v>
      </c>
      <c r="C29" s="21" t="s">
        <v>253</v>
      </c>
      <c r="D29" s="21" t="s">
        <v>253</v>
      </c>
      <c r="E29" s="21">
        <v>1</v>
      </c>
      <c r="F29" s="21" t="s">
        <v>253</v>
      </c>
      <c r="G29" s="21" t="s">
        <v>253</v>
      </c>
      <c r="H29" s="21" t="s">
        <v>253</v>
      </c>
      <c r="I29" s="21" t="s">
        <v>253</v>
      </c>
      <c r="J29" s="21" t="s">
        <v>253</v>
      </c>
      <c r="K29" s="21" t="s">
        <v>253</v>
      </c>
      <c r="L29" s="21">
        <v>1</v>
      </c>
      <c r="M29" s="21" t="s">
        <v>253</v>
      </c>
      <c r="N29" s="21" t="s">
        <v>253</v>
      </c>
    </row>
    <row r="30" spans="1:14" ht="15" customHeight="1">
      <c r="A30" s="33" t="s">
        <v>108</v>
      </c>
      <c r="B30" s="20">
        <f t="shared" si="3"/>
        <v>7</v>
      </c>
      <c r="C30" s="21">
        <v>1</v>
      </c>
      <c r="D30" s="21">
        <v>1</v>
      </c>
      <c r="E30" s="21">
        <v>3</v>
      </c>
      <c r="F30" s="21" t="s">
        <v>253</v>
      </c>
      <c r="G30" s="21">
        <v>1</v>
      </c>
      <c r="H30" s="21">
        <v>1</v>
      </c>
      <c r="I30" s="21" t="s">
        <v>253</v>
      </c>
      <c r="J30" s="21" t="s">
        <v>253</v>
      </c>
      <c r="K30" s="21" t="s">
        <v>253</v>
      </c>
      <c r="L30" s="21" t="s">
        <v>253</v>
      </c>
      <c r="M30" s="21" t="s">
        <v>253</v>
      </c>
      <c r="N30" s="21" t="s">
        <v>253</v>
      </c>
    </row>
    <row r="31" spans="1:14" ht="15" customHeight="1">
      <c r="A31" s="33" t="s">
        <v>109</v>
      </c>
      <c r="B31" s="20">
        <f t="shared" si="3"/>
        <v>10</v>
      </c>
      <c r="C31" s="21" t="s">
        <v>253</v>
      </c>
      <c r="D31" s="21" t="s">
        <v>253</v>
      </c>
      <c r="E31" s="21">
        <v>1</v>
      </c>
      <c r="F31" s="21">
        <v>1</v>
      </c>
      <c r="G31" s="21">
        <v>1</v>
      </c>
      <c r="H31" s="21" t="s">
        <v>253</v>
      </c>
      <c r="I31" s="21" t="s">
        <v>253</v>
      </c>
      <c r="J31" s="21">
        <v>1</v>
      </c>
      <c r="K31" s="21" t="s">
        <v>253</v>
      </c>
      <c r="L31" s="21">
        <v>2</v>
      </c>
      <c r="M31" s="21" t="s">
        <v>253</v>
      </c>
      <c r="N31" s="21">
        <v>4</v>
      </c>
    </row>
    <row r="32" spans="1:14" ht="15" customHeight="1">
      <c r="A32" s="33" t="s">
        <v>110</v>
      </c>
      <c r="B32" s="20">
        <f t="shared" si="3"/>
        <v>13</v>
      </c>
      <c r="C32" s="21" t="s">
        <v>253</v>
      </c>
      <c r="D32" s="21" t="s">
        <v>253</v>
      </c>
      <c r="E32" s="21">
        <v>4</v>
      </c>
      <c r="F32" s="21" t="s">
        <v>253</v>
      </c>
      <c r="G32" s="21" t="s">
        <v>253</v>
      </c>
      <c r="H32" s="21" t="s">
        <v>253</v>
      </c>
      <c r="I32" s="21">
        <v>2</v>
      </c>
      <c r="J32" s="21">
        <v>1</v>
      </c>
      <c r="K32" s="21" t="s">
        <v>253</v>
      </c>
      <c r="L32" s="21" t="s">
        <v>253</v>
      </c>
      <c r="M32" s="21" t="s">
        <v>253</v>
      </c>
      <c r="N32" s="21">
        <v>6</v>
      </c>
    </row>
    <row r="33" spans="1:14" ht="15" customHeight="1">
      <c r="A33" s="35" t="s">
        <v>111</v>
      </c>
      <c r="B33" s="20"/>
      <c r="C33" s="21"/>
      <c r="D33" s="21"/>
      <c r="E33" s="21"/>
      <c r="F33" s="21"/>
      <c r="G33" s="21"/>
      <c r="H33" s="21"/>
      <c r="I33" s="21"/>
      <c r="J33" s="21"/>
      <c r="K33" s="21"/>
      <c r="L33" s="21"/>
      <c r="M33" s="21"/>
      <c r="N33" s="21"/>
    </row>
    <row r="34" spans="1:14" ht="15" customHeight="1">
      <c r="A34" s="33" t="s">
        <v>112</v>
      </c>
      <c r="B34" s="20">
        <f aca="true" t="shared" si="4" ref="B34:B39">SUM(C34:N34)</f>
        <v>9</v>
      </c>
      <c r="C34" s="21">
        <v>1</v>
      </c>
      <c r="D34" s="21" t="s">
        <v>253</v>
      </c>
      <c r="E34" s="21" t="s">
        <v>253</v>
      </c>
      <c r="F34" s="21">
        <v>1</v>
      </c>
      <c r="G34" s="21" t="s">
        <v>253</v>
      </c>
      <c r="H34" s="21">
        <v>3</v>
      </c>
      <c r="I34" s="21" t="s">
        <v>253</v>
      </c>
      <c r="J34" s="21">
        <v>3</v>
      </c>
      <c r="K34" s="21" t="s">
        <v>253</v>
      </c>
      <c r="L34" s="21" t="s">
        <v>253</v>
      </c>
      <c r="M34" s="21" t="s">
        <v>253</v>
      </c>
      <c r="N34" s="21">
        <v>1</v>
      </c>
    </row>
    <row r="35" spans="1:14" ht="15" customHeight="1">
      <c r="A35" s="33" t="s">
        <v>113</v>
      </c>
      <c r="B35" s="20">
        <f t="shared" si="4"/>
        <v>86</v>
      </c>
      <c r="C35" s="21">
        <v>20</v>
      </c>
      <c r="D35" s="21">
        <v>3</v>
      </c>
      <c r="E35" s="21">
        <v>8</v>
      </c>
      <c r="F35" s="21">
        <v>9</v>
      </c>
      <c r="G35" s="21">
        <v>10</v>
      </c>
      <c r="H35" s="21">
        <v>1</v>
      </c>
      <c r="I35" s="21">
        <v>1</v>
      </c>
      <c r="J35" s="21">
        <v>9</v>
      </c>
      <c r="K35" s="21">
        <v>2</v>
      </c>
      <c r="L35" s="21">
        <v>5</v>
      </c>
      <c r="M35" s="21">
        <v>4</v>
      </c>
      <c r="N35" s="21">
        <v>14</v>
      </c>
    </row>
    <row r="36" spans="1:14" ht="15" customHeight="1">
      <c r="A36" s="33" t="s">
        <v>114</v>
      </c>
      <c r="B36" s="20">
        <f t="shared" si="4"/>
        <v>207</v>
      </c>
      <c r="C36" s="21">
        <v>32</v>
      </c>
      <c r="D36" s="21">
        <v>32</v>
      </c>
      <c r="E36" s="21">
        <v>14</v>
      </c>
      <c r="F36" s="21">
        <v>9</v>
      </c>
      <c r="G36" s="21">
        <v>7</v>
      </c>
      <c r="H36" s="21">
        <v>20</v>
      </c>
      <c r="I36" s="21">
        <v>24</v>
      </c>
      <c r="J36" s="21">
        <v>8</v>
      </c>
      <c r="K36" s="21">
        <v>12</v>
      </c>
      <c r="L36" s="21">
        <v>11</v>
      </c>
      <c r="M36" s="21">
        <v>10</v>
      </c>
      <c r="N36" s="21">
        <v>28</v>
      </c>
    </row>
    <row r="37" spans="1:14" ht="15" customHeight="1">
      <c r="A37" s="33" t="s">
        <v>115</v>
      </c>
      <c r="B37" s="20">
        <f t="shared" si="4"/>
        <v>609</v>
      </c>
      <c r="C37" s="21">
        <v>85</v>
      </c>
      <c r="D37" s="21">
        <v>32</v>
      </c>
      <c r="E37" s="21">
        <v>58</v>
      </c>
      <c r="F37" s="21">
        <v>31</v>
      </c>
      <c r="G37" s="21">
        <v>31</v>
      </c>
      <c r="H37" s="21">
        <v>48</v>
      </c>
      <c r="I37" s="21">
        <v>35</v>
      </c>
      <c r="J37" s="21">
        <v>38</v>
      </c>
      <c r="K37" s="21">
        <v>51</v>
      </c>
      <c r="L37" s="21">
        <v>31</v>
      </c>
      <c r="M37" s="21">
        <v>41</v>
      </c>
      <c r="N37" s="21">
        <v>128</v>
      </c>
    </row>
    <row r="38" spans="1:14" ht="15" customHeight="1">
      <c r="A38" s="33" t="s">
        <v>116</v>
      </c>
      <c r="B38" s="20">
        <f t="shared" si="4"/>
        <v>6</v>
      </c>
      <c r="C38" s="21">
        <v>1</v>
      </c>
      <c r="D38" s="21">
        <v>1</v>
      </c>
      <c r="E38" s="21" t="s">
        <v>253</v>
      </c>
      <c r="F38" s="21" t="s">
        <v>253</v>
      </c>
      <c r="G38" s="21">
        <v>1</v>
      </c>
      <c r="H38" s="21" t="s">
        <v>253</v>
      </c>
      <c r="I38" s="21">
        <v>2</v>
      </c>
      <c r="J38" s="21" t="s">
        <v>253</v>
      </c>
      <c r="K38" s="21" t="s">
        <v>253</v>
      </c>
      <c r="L38" s="21" t="s">
        <v>253</v>
      </c>
      <c r="M38" s="21">
        <v>1</v>
      </c>
      <c r="N38" s="21" t="s">
        <v>253</v>
      </c>
    </row>
    <row r="39" spans="1:14" ht="15" customHeight="1">
      <c r="A39" s="33" t="s">
        <v>117</v>
      </c>
      <c r="B39" s="20">
        <f t="shared" si="4"/>
        <v>1</v>
      </c>
      <c r="C39" s="21" t="s">
        <v>253</v>
      </c>
      <c r="D39" s="21" t="s">
        <v>253</v>
      </c>
      <c r="E39" s="21" t="s">
        <v>253</v>
      </c>
      <c r="F39" s="21" t="s">
        <v>253</v>
      </c>
      <c r="G39" s="21" t="s">
        <v>253</v>
      </c>
      <c r="H39" s="21" t="s">
        <v>253</v>
      </c>
      <c r="I39" s="21">
        <v>1</v>
      </c>
      <c r="J39" s="21" t="s">
        <v>253</v>
      </c>
      <c r="K39" s="21" t="s">
        <v>253</v>
      </c>
      <c r="L39" s="21" t="s">
        <v>253</v>
      </c>
      <c r="M39" s="21" t="s">
        <v>253</v>
      </c>
      <c r="N39" s="21" t="s">
        <v>253</v>
      </c>
    </row>
    <row r="40" spans="1:14" ht="15" customHeight="1">
      <c r="A40" s="36" t="s">
        <v>118</v>
      </c>
      <c r="B40" s="20"/>
      <c r="C40" s="21"/>
      <c r="D40" s="21"/>
      <c r="E40" s="21"/>
      <c r="F40" s="21"/>
      <c r="G40" s="21"/>
      <c r="H40" s="21"/>
      <c r="I40" s="21"/>
      <c r="J40" s="21"/>
      <c r="K40" s="21"/>
      <c r="L40" s="21"/>
      <c r="M40" s="21"/>
      <c r="N40" s="21"/>
    </row>
    <row r="41" spans="1:14" ht="15" customHeight="1">
      <c r="A41" s="33" t="s">
        <v>119</v>
      </c>
      <c r="B41" s="20">
        <f>SUM(C41:N41)</f>
        <v>6</v>
      </c>
      <c r="C41" s="21">
        <v>2</v>
      </c>
      <c r="D41" s="21" t="s">
        <v>253</v>
      </c>
      <c r="E41" s="21" t="s">
        <v>253</v>
      </c>
      <c r="F41" s="21" t="s">
        <v>253</v>
      </c>
      <c r="G41" s="21" t="s">
        <v>253</v>
      </c>
      <c r="H41" s="21">
        <v>1</v>
      </c>
      <c r="I41" s="21">
        <v>2</v>
      </c>
      <c r="J41" s="21" t="s">
        <v>253</v>
      </c>
      <c r="K41" s="21" t="s">
        <v>253</v>
      </c>
      <c r="L41" s="21" t="s">
        <v>253</v>
      </c>
      <c r="M41" s="21" t="s">
        <v>253</v>
      </c>
      <c r="N41" s="21">
        <v>1</v>
      </c>
    </row>
    <row r="42" spans="1:14" ht="15" customHeight="1">
      <c r="A42" s="33" t="s">
        <v>120</v>
      </c>
      <c r="B42" s="20">
        <f>SUM(C42:N42)</f>
        <v>3</v>
      </c>
      <c r="C42" s="21" t="s">
        <v>253</v>
      </c>
      <c r="D42" s="21" t="s">
        <v>253</v>
      </c>
      <c r="E42" s="21" t="s">
        <v>253</v>
      </c>
      <c r="F42" s="21">
        <v>2</v>
      </c>
      <c r="G42" s="21" t="s">
        <v>253</v>
      </c>
      <c r="H42" s="21" t="s">
        <v>253</v>
      </c>
      <c r="I42" s="21">
        <v>1</v>
      </c>
      <c r="J42" s="21" t="s">
        <v>253</v>
      </c>
      <c r="K42" s="21" t="s">
        <v>253</v>
      </c>
      <c r="L42" s="21" t="s">
        <v>253</v>
      </c>
      <c r="M42" s="21" t="s">
        <v>253</v>
      </c>
      <c r="N42" s="21" t="s">
        <v>253</v>
      </c>
    </row>
    <row r="43" spans="1:14" ht="15" customHeight="1">
      <c r="A43" s="33" t="s">
        <v>121</v>
      </c>
      <c r="B43" s="20">
        <f>SUM(C43:N43)</f>
        <v>10</v>
      </c>
      <c r="C43" s="21">
        <v>1</v>
      </c>
      <c r="D43" s="21" t="s">
        <v>253</v>
      </c>
      <c r="E43" s="21" t="s">
        <v>253</v>
      </c>
      <c r="F43" s="21">
        <v>2</v>
      </c>
      <c r="G43" s="21">
        <v>1</v>
      </c>
      <c r="H43" s="21" t="s">
        <v>253</v>
      </c>
      <c r="I43" s="21" t="s">
        <v>253</v>
      </c>
      <c r="J43" s="21" t="s">
        <v>253</v>
      </c>
      <c r="K43" s="21" t="s">
        <v>253</v>
      </c>
      <c r="L43" s="21">
        <v>4</v>
      </c>
      <c r="M43" s="21">
        <v>1</v>
      </c>
      <c r="N43" s="21">
        <v>1</v>
      </c>
    </row>
    <row r="44" spans="1:14" ht="15" customHeight="1">
      <c r="A44" s="33" t="s">
        <v>122</v>
      </c>
      <c r="B44" s="20">
        <f>SUM(C44:N44)</f>
        <v>11</v>
      </c>
      <c r="C44" s="21">
        <v>3</v>
      </c>
      <c r="D44" s="21">
        <v>1</v>
      </c>
      <c r="E44" s="21" t="s">
        <v>253</v>
      </c>
      <c r="F44" s="21" t="s">
        <v>253</v>
      </c>
      <c r="G44" s="21" t="s">
        <v>253</v>
      </c>
      <c r="H44" s="21" t="s">
        <v>253</v>
      </c>
      <c r="I44" s="21" t="s">
        <v>253</v>
      </c>
      <c r="J44" s="21" t="s">
        <v>253</v>
      </c>
      <c r="K44" s="21" t="s">
        <v>253</v>
      </c>
      <c r="L44" s="21" t="s">
        <v>253</v>
      </c>
      <c r="M44" s="21">
        <v>1</v>
      </c>
      <c r="N44" s="21">
        <v>6</v>
      </c>
    </row>
    <row r="45" spans="1:14" ht="15" customHeight="1">
      <c r="A45" s="33" t="s">
        <v>123</v>
      </c>
      <c r="B45" s="20">
        <f>SUM(C45:N45)</f>
        <v>1</v>
      </c>
      <c r="C45" s="21" t="s">
        <v>253</v>
      </c>
      <c r="D45" s="21" t="s">
        <v>253</v>
      </c>
      <c r="E45" s="21" t="s">
        <v>253</v>
      </c>
      <c r="F45" s="21" t="s">
        <v>253</v>
      </c>
      <c r="G45" s="21" t="s">
        <v>253</v>
      </c>
      <c r="H45" s="21" t="s">
        <v>253</v>
      </c>
      <c r="I45" s="21" t="s">
        <v>253</v>
      </c>
      <c r="J45" s="21" t="s">
        <v>253</v>
      </c>
      <c r="K45" s="21" t="s">
        <v>253</v>
      </c>
      <c r="L45" s="21" t="s">
        <v>253</v>
      </c>
      <c r="M45" s="21">
        <v>1</v>
      </c>
      <c r="N45" s="21" t="s">
        <v>253</v>
      </c>
    </row>
    <row r="46" spans="1:14" ht="15" customHeight="1">
      <c r="A46" s="36" t="s">
        <v>124</v>
      </c>
      <c r="B46" s="20"/>
      <c r="C46" s="21"/>
      <c r="D46" s="21"/>
      <c r="E46" s="21"/>
      <c r="F46" s="21"/>
      <c r="G46" s="21"/>
      <c r="H46" s="21"/>
      <c r="I46" s="21"/>
      <c r="J46" s="21"/>
      <c r="K46" s="21"/>
      <c r="L46" s="21"/>
      <c r="M46" s="21"/>
      <c r="N46" s="21"/>
    </row>
    <row r="47" spans="1:14" ht="15" customHeight="1">
      <c r="A47" s="33" t="s">
        <v>125</v>
      </c>
      <c r="B47" s="20">
        <f>SUM(C47:N47)</f>
        <v>0</v>
      </c>
      <c r="C47" s="21" t="s">
        <v>253</v>
      </c>
      <c r="D47" s="21" t="s">
        <v>253</v>
      </c>
      <c r="E47" s="21" t="s">
        <v>253</v>
      </c>
      <c r="F47" s="21" t="s">
        <v>253</v>
      </c>
      <c r="G47" s="21" t="s">
        <v>253</v>
      </c>
      <c r="H47" s="21" t="s">
        <v>253</v>
      </c>
      <c r="I47" s="21" t="s">
        <v>253</v>
      </c>
      <c r="J47" s="21" t="s">
        <v>253</v>
      </c>
      <c r="K47" s="21" t="s">
        <v>253</v>
      </c>
      <c r="L47" s="21" t="s">
        <v>253</v>
      </c>
      <c r="M47" s="21" t="s">
        <v>253</v>
      </c>
      <c r="N47" s="21" t="s">
        <v>253</v>
      </c>
    </row>
    <row r="48" spans="1:14" ht="15" customHeight="1">
      <c r="A48" s="33" t="s">
        <v>126</v>
      </c>
      <c r="B48" s="20">
        <f>SUM(C48:N48)</f>
        <v>5</v>
      </c>
      <c r="C48" s="21">
        <v>3</v>
      </c>
      <c r="D48" s="21" t="s">
        <v>253</v>
      </c>
      <c r="E48" s="21" t="s">
        <v>253</v>
      </c>
      <c r="F48" s="21" t="s">
        <v>253</v>
      </c>
      <c r="G48" s="21" t="s">
        <v>253</v>
      </c>
      <c r="H48" s="21" t="s">
        <v>253</v>
      </c>
      <c r="I48" s="21" t="s">
        <v>253</v>
      </c>
      <c r="J48" s="21" t="s">
        <v>253</v>
      </c>
      <c r="K48" s="21" t="s">
        <v>253</v>
      </c>
      <c r="L48" s="21" t="s">
        <v>253</v>
      </c>
      <c r="M48" s="21" t="s">
        <v>253</v>
      </c>
      <c r="N48" s="21">
        <v>2</v>
      </c>
    </row>
    <row r="49" spans="1:14" ht="15" customHeight="1">
      <c r="A49" s="33" t="s">
        <v>127</v>
      </c>
      <c r="B49" s="20">
        <f>SUM(C49:N49)</f>
        <v>0</v>
      </c>
      <c r="C49" s="21" t="s">
        <v>253</v>
      </c>
      <c r="D49" s="21" t="s">
        <v>253</v>
      </c>
      <c r="E49" s="21" t="s">
        <v>253</v>
      </c>
      <c r="F49" s="21" t="s">
        <v>253</v>
      </c>
      <c r="G49" s="21" t="s">
        <v>253</v>
      </c>
      <c r="H49" s="21" t="s">
        <v>253</v>
      </c>
      <c r="I49" s="21" t="s">
        <v>253</v>
      </c>
      <c r="J49" s="21" t="s">
        <v>253</v>
      </c>
      <c r="K49" s="21" t="s">
        <v>253</v>
      </c>
      <c r="L49" s="21" t="s">
        <v>253</v>
      </c>
      <c r="M49" s="21" t="s">
        <v>253</v>
      </c>
      <c r="N49" s="21" t="s">
        <v>253</v>
      </c>
    </row>
    <row r="50" spans="1:14" ht="15" customHeight="1">
      <c r="A50" s="33" t="s">
        <v>128</v>
      </c>
      <c r="B50" s="20">
        <f>SUM(C50:N50)</f>
        <v>4</v>
      </c>
      <c r="C50" s="21">
        <v>2</v>
      </c>
      <c r="D50" s="21" t="s">
        <v>253</v>
      </c>
      <c r="E50" s="21" t="s">
        <v>253</v>
      </c>
      <c r="F50" s="21" t="s">
        <v>253</v>
      </c>
      <c r="G50" s="21" t="s">
        <v>253</v>
      </c>
      <c r="H50" s="21" t="s">
        <v>253</v>
      </c>
      <c r="I50" s="21" t="s">
        <v>253</v>
      </c>
      <c r="J50" s="21" t="s">
        <v>253</v>
      </c>
      <c r="K50" s="21" t="s">
        <v>253</v>
      </c>
      <c r="L50" s="21">
        <v>1</v>
      </c>
      <c r="M50" s="21" t="s">
        <v>253</v>
      </c>
      <c r="N50" s="21">
        <v>1</v>
      </c>
    </row>
    <row r="51" spans="1:14" ht="15" customHeight="1">
      <c r="A51" s="35" t="s">
        <v>129</v>
      </c>
      <c r="B51" s="20"/>
      <c r="C51" s="21"/>
      <c r="D51" s="21"/>
      <c r="E51" s="21"/>
      <c r="F51" s="21"/>
      <c r="G51" s="21"/>
      <c r="H51" s="21"/>
      <c r="I51" s="21"/>
      <c r="J51" s="21"/>
      <c r="K51" s="21"/>
      <c r="L51" s="21"/>
      <c r="M51" s="21"/>
      <c r="N51" s="21"/>
    </row>
    <row r="52" spans="1:14" ht="15" customHeight="1">
      <c r="A52" s="33" t="s">
        <v>130</v>
      </c>
      <c r="B52" s="20">
        <f aca="true" t="shared" si="5" ref="B52:B59">SUM(C52:N52)</f>
        <v>8</v>
      </c>
      <c r="C52" s="21" t="s">
        <v>253</v>
      </c>
      <c r="D52" s="21" t="s">
        <v>253</v>
      </c>
      <c r="E52" s="21" t="s">
        <v>253</v>
      </c>
      <c r="F52" s="21" t="s">
        <v>253</v>
      </c>
      <c r="G52" s="21">
        <v>1</v>
      </c>
      <c r="H52" s="21">
        <v>2</v>
      </c>
      <c r="I52" s="21" t="s">
        <v>253</v>
      </c>
      <c r="J52" s="21">
        <v>1</v>
      </c>
      <c r="K52" s="21">
        <v>2</v>
      </c>
      <c r="L52" s="21">
        <v>1</v>
      </c>
      <c r="M52" s="21" t="s">
        <v>253</v>
      </c>
      <c r="N52" s="21">
        <v>1</v>
      </c>
    </row>
    <row r="53" spans="1:14" ht="15" customHeight="1">
      <c r="A53" s="33" t="s">
        <v>131</v>
      </c>
      <c r="B53" s="20">
        <f t="shared" si="5"/>
        <v>0</v>
      </c>
      <c r="C53" s="21" t="s">
        <v>253</v>
      </c>
      <c r="D53" s="21" t="s">
        <v>253</v>
      </c>
      <c r="E53" s="21" t="s">
        <v>253</v>
      </c>
      <c r="F53" s="21" t="s">
        <v>253</v>
      </c>
      <c r="G53" s="21" t="s">
        <v>253</v>
      </c>
      <c r="H53" s="21" t="s">
        <v>253</v>
      </c>
      <c r="I53" s="21" t="s">
        <v>253</v>
      </c>
      <c r="J53" s="21" t="s">
        <v>253</v>
      </c>
      <c r="K53" s="21" t="s">
        <v>253</v>
      </c>
      <c r="L53" s="21" t="s">
        <v>253</v>
      </c>
      <c r="M53" s="21" t="s">
        <v>253</v>
      </c>
      <c r="N53" s="21" t="s">
        <v>253</v>
      </c>
    </row>
    <row r="54" spans="1:14" ht="15" customHeight="1">
      <c r="A54" s="33" t="s">
        <v>132</v>
      </c>
      <c r="B54" s="20">
        <f t="shared" si="5"/>
        <v>1</v>
      </c>
      <c r="C54" s="21" t="s">
        <v>253</v>
      </c>
      <c r="D54" s="21" t="s">
        <v>253</v>
      </c>
      <c r="E54" s="21" t="s">
        <v>253</v>
      </c>
      <c r="F54" s="21" t="s">
        <v>253</v>
      </c>
      <c r="G54" s="21" t="s">
        <v>253</v>
      </c>
      <c r="H54" s="21" t="s">
        <v>253</v>
      </c>
      <c r="I54" s="21" t="s">
        <v>253</v>
      </c>
      <c r="J54" s="21" t="s">
        <v>253</v>
      </c>
      <c r="K54" s="21" t="s">
        <v>253</v>
      </c>
      <c r="L54" s="21" t="s">
        <v>253</v>
      </c>
      <c r="M54" s="21" t="s">
        <v>253</v>
      </c>
      <c r="N54" s="21">
        <v>1</v>
      </c>
    </row>
    <row r="55" spans="1:14" ht="15" customHeight="1">
      <c r="A55" s="33" t="s">
        <v>133</v>
      </c>
      <c r="B55" s="20">
        <f t="shared" si="5"/>
        <v>2</v>
      </c>
      <c r="C55" s="21" t="s">
        <v>253</v>
      </c>
      <c r="D55" s="21" t="s">
        <v>253</v>
      </c>
      <c r="E55" s="21" t="s">
        <v>253</v>
      </c>
      <c r="F55" s="21" t="s">
        <v>253</v>
      </c>
      <c r="G55" s="21" t="s">
        <v>253</v>
      </c>
      <c r="H55" s="21" t="s">
        <v>253</v>
      </c>
      <c r="I55" s="21" t="s">
        <v>253</v>
      </c>
      <c r="J55" s="21" t="s">
        <v>253</v>
      </c>
      <c r="K55" s="21" t="s">
        <v>253</v>
      </c>
      <c r="L55" s="21">
        <v>1</v>
      </c>
      <c r="M55" s="21" t="s">
        <v>253</v>
      </c>
      <c r="N55" s="21">
        <v>1</v>
      </c>
    </row>
    <row r="56" spans="1:14" ht="15" customHeight="1">
      <c r="A56" s="33" t="s">
        <v>134</v>
      </c>
      <c r="B56" s="20">
        <f t="shared" si="5"/>
        <v>3</v>
      </c>
      <c r="C56" s="21" t="s">
        <v>253</v>
      </c>
      <c r="D56" s="21" t="s">
        <v>253</v>
      </c>
      <c r="E56" s="21" t="s">
        <v>253</v>
      </c>
      <c r="F56" s="21" t="s">
        <v>253</v>
      </c>
      <c r="G56" s="21" t="s">
        <v>253</v>
      </c>
      <c r="H56" s="21">
        <v>1</v>
      </c>
      <c r="I56" s="21" t="s">
        <v>253</v>
      </c>
      <c r="J56" s="21">
        <v>1</v>
      </c>
      <c r="K56" s="21" t="s">
        <v>253</v>
      </c>
      <c r="L56" s="21" t="s">
        <v>253</v>
      </c>
      <c r="M56" s="21">
        <v>1</v>
      </c>
      <c r="N56" s="21" t="s">
        <v>253</v>
      </c>
    </row>
    <row r="57" spans="1:14" ht="15" customHeight="1">
      <c r="A57" s="33" t="s">
        <v>135</v>
      </c>
      <c r="B57" s="20">
        <f t="shared" si="5"/>
        <v>2</v>
      </c>
      <c r="C57" s="21">
        <v>1</v>
      </c>
      <c r="D57" s="21" t="s">
        <v>253</v>
      </c>
      <c r="E57" s="21" t="s">
        <v>253</v>
      </c>
      <c r="F57" s="21" t="s">
        <v>253</v>
      </c>
      <c r="G57" s="21" t="s">
        <v>253</v>
      </c>
      <c r="H57" s="21" t="s">
        <v>253</v>
      </c>
      <c r="I57" s="21" t="s">
        <v>253</v>
      </c>
      <c r="J57" s="21" t="s">
        <v>253</v>
      </c>
      <c r="K57" s="21" t="s">
        <v>253</v>
      </c>
      <c r="L57" s="21" t="s">
        <v>253</v>
      </c>
      <c r="M57" s="21" t="s">
        <v>253</v>
      </c>
      <c r="N57" s="21">
        <v>1</v>
      </c>
    </row>
    <row r="58" spans="1:14" ht="15" customHeight="1">
      <c r="A58" s="33" t="s">
        <v>136</v>
      </c>
      <c r="B58" s="20">
        <f t="shared" si="5"/>
        <v>1</v>
      </c>
      <c r="C58" s="21">
        <v>1</v>
      </c>
      <c r="D58" s="21" t="s">
        <v>253</v>
      </c>
      <c r="E58" s="21" t="s">
        <v>253</v>
      </c>
      <c r="F58" s="21" t="s">
        <v>253</v>
      </c>
      <c r="G58" s="21" t="s">
        <v>253</v>
      </c>
      <c r="H58" s="21" t="s">
        <v>253</v>
      </c>
      <c r="I58" s="21" t="s">
        <v>253</v>
      </c>
      <c r="J58" s="21" t="s">
        <v>253</v>
      </c>
      <c r="K58" s="21" t="s">
        <v>253</v>
      </c>
      <c r="L58" s="21" t="s">
        <v>253</v>
      </c>
      <c r="M58" s="21" t="s">
        <v>253</v>
      </c>
      <c r="N58" s="21" t="s">
        <v>253</v>
      </c>
    </row>
    <row r="59" spans="1:14" ht="15" customHeight="1">
      <c r="A59" s="33" t="s">
        <v>137</v>
      </c>
      <c r="B59" s="20">
        <f t="shared" si="5"/>
        <v>2</v>
      </c>
      <c r="C59" s="21" t="s">
        <v>253</v>
      </c>
      <c r="D59" s="21" t="s">
        <v>253</v>
      </c>
      <c r="E59" s="21" t="s">
        <v>253</v>
      </c>
      <c r="F59" s="21" t="s">
        <v>253</v>
      </c>
      <c r="G59" s="21" t="s">
        <v>253</v>
      </c>
      <c r="H59" s="21" t="s">
        <v>253</v>
      </c>
      <c r="I59" s="21" t="s">
        <v>253</v>
      </c>
      <c r="J59" s="21" t="s">
        <v>253</v>
      </c>
      <c r="K59" s="21" t="s">
        <v>253</v>
      </c>
      <c r="L59" s="21">
        <v>1</v>
      </c>
      <c r="M59" s="21" t="s">
        <v>253</v>
      </c>
      <c r="N59" s="21">
        <v>1</v>
      </c>
    </row>
    <row r="60" spans="1:14" ht="15" customHeight="1">
      <c r="A60" s="36" t="s">
        <v>138</v>
      </c>
      <c r="B60" s="20">
        <f>SUM(C60:N60)</f>
        <v>27</v>
      </c>
      <c r="C60" s="21">
        <v>1</v>
      </c>
      <c r="D60" s="21">
        <v>4</v>
      </c>
      <c r="E60" s="21" t="s">
        <v>253</v>
      </c>
      <c r="F60" s="21">
        <v>2</v>
      </c>
      <c r="G60" s="21">
        <v>3</v>
      </c>
      <c r="H60" s="21">
        <v>2</v>
      </c>
      <c r="I60" s="21">
        <v>2</v>
      </c>
      <c r="J60" s="21">
        <v>2</v>
      </c>
      <c r="K60" s="21">
        <v>1</v>
      </c>
      <c r="L60" s="21">
        <v>2</v>
      </c>
      <c r="M60" s="21">
        <v>1</v>
      </c>
      <c r="N60" s="21">
        <v>7</v>
      </c>
    </row>
    <row r="61" spans="1:14" ht="15" customHeight="1">
      <c r="A61" s="36" t="s">
        <v>139</v>
      </c>
      <c r="B61" s="20">
        <f>SUM(C61:N61)</f>
        <v>0</v>
      </c>
      <c r="C61" s="21" t="s">
        <v>253</v>
      </c>
      <c r="D61" s="21" t="s">
        <v>253</v>
      </c>
      <c r="E61" s="21" t="s">
        <v>253</v>
      </c>
      <c r="F61" s="21" t="s">
        <v>253</v>
      </c>
      <c r="G61" s="21" t="s">
        <v>253</v>
      </c>
      <c r="H61" s="21" t="s">
        <v>253</v>
      </c>
      <c r="I61" s="21" t="s">
        <v>253</v>
      </c>
      <c r="J61" s="21" t="s">
        <v>253</v>
      </c>
      <c r="K61" s="21" t="s">
        <v>253</v>
      </c>
      <c r="L61" s="21" t="s">
        <v>253</v>
      </c>
      <c r="M61" s="21" t="s">
        <v>253</v>
      </c>
      <c r="N61" s="21" t="s">
        <v>253</v>
      </c>
    </row>
    <row r="62" spans="1:14" ht="15" customHeight="1" thickBot="1">
      <c r="A62" s="152" t="s">
        <v>71</v>
      </c>
      <c r="B62" s="28">
        <f>SUM(C62:N62)</f>
        <v>0</v>
      </c>
      <c r="C62" s="27" t="s">
        <v>253</v>
      </c>
      <c r="D62" s="27" t="s">
        <v>253</v>
      </c>
      <c r="E62" s="27" t="s">
        <v>253</v>
      </c>
      <c r="F62" s="27" t="s">
        <v>253</v>
      </c>
      <c r="G62" s="27" t="s">
        <v>253</v>
      </c>
      <c r="H62" s="27" t="s">
        <v>253</v>
      </c>
      <c r="I62" s="27" t="s">
        <v>253</v>
      </c>
      <c r="J62" s="27" t="s">
        <v>253</v>
      </c>
      <c r="K62" s="27" t="s">
        <v>253</v>
      </c>
      <c r="L62" s="27" t="s">
        <v>253</v>
      </c>
      <c r="M62" s="27" t="s">
        <v>253</v>
      </c>
      <c r="N62" s="27" t="s">
        <v>253</v>
      </c>
    </row>
    <row r="63" s="85" customFormat="1" ht="15" customHeight="1">
      <c r="A63" s="85" t="s">
        <v>527</v>
      </c>
    </row>
    <row r="64" s="85" customFormat="1" ht="15" customHeight="1">
      <c r="A64" s="85" t="s">
        <v>249</v>
      </c>
    </row>
  </sheetData>
  <hyperlinks>
    <hyperlink ref="N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BC25"/>
  <sheetViews>
    <sheetView showGridLines="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8.625" defaultRowHeight="15" customHeight="1"/>
  <cols>
    <col min="1" max="16384" width="17.125" style="6" customWidth="1"/>
  </cols>
  <sheetData>
    <row r="1" spans="1:55" s="75" customFormat="1" ht="15" customHeight="1">
      <c r="A1" s="73" t="s">
        <v>514</v>
      </c>
      <c r="B1" s="153"/>
      <c r="C1" s="74"/>
      <c r="D1" s="74"/>
      <c r="E1" s="162" t="s">
        <v>530</v>
      </c>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row>
    <row r="2" ht="15" customHeight="1" thickBot="1">
      <c r="E2" s="30" t="s">
        <v>487</v>
      </c>
    </row>
    <row r="3" spans="1:32" ht="15" customHeight="1">
      <c r="A3" s="22"/>
      <c r="B3" s="31" t="s">
        <v>479</v>
      </c>
      <c r="C3" s="154" t="s">
        <v>480</v>
      </c>
      <c r="D3" s="154" t="s">
        <v>4</v>
      </c>
      <c r="E3" s="155" t="s">
        <v>5</v>
      </c>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5" customHeight="1">
      <c r="A4" s="104" t="s">
        <v>254</v>
      </c>
      <c r="B4" s="10">
        <f>SUM(B5:B23)</f>
        <v>16742</v>
      </c>
      <c r="C4" s="10">
        <f>SUM(C5:C23)</f>
        <v>44629</v>
      </c>
      <c r="D4" s="10">
        <f>SUM(D5:D23)</f>
        <v>21433</v>
      </c>
      <c r="E4" s="10">
        <f>SUM(E5:E23)</f>
        <v>23196</v>
      </c>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5" customHeight="1">
      <c r="A5" s="106" t="s">
        <v>497</v>
      </c>
      <c r="B5" s="10">
        <v>1575</v>
      </c>
      <c r="C5" s="10">
        <f aca="true" t="shared" si="0" ref="C5:C23">D5+E5</f>
        <v>3653</v>
      </c>
      <c r="D5" s="10">
        <v>1645</v>
      </c>
      <c r="E5" s="10">
        <v>2008</v>
      </c>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spans="1:32" ht="15" customHeight="1">
      <c r="A6" s="106" t="s">
        <v>498</v>
      </c>
      <c r="B6" s="10">
        <v>884</v>
      </c>
      <c r="C6" s="10">
        <f t="shared" si="0"/>
        <v>2330</v>
      </c>
      <c r="D6" s="10">
        <v>1132</v>
      </c>
      <c r="E6" s="10">
        <v>1198</v>
      </c>
      <c r="F6" s="34"/>
      <c r="G6" s="34"/>
      <c r="H6" s="34"/>
      <c r="I6" s="34"/>
      <c r="J6" s="34"/>
      <c r="K6" s="34"/>
      <c r="L6" s="34"/>
      <c r="M6" s="34"/>
      <c r="N6" s="34"/>
      <c r="O6" s="34"/>
      <c r="P6" s="34"/>
      <c r="Q6" s="34"/>
      <c r="R6" s="34"/>
      <c r="S6" s="34"/>
      <c r="T6" s="34"/>
      <c r="U6" s="34"/>
      <c r="V6" s="34"/>
      <c r="W6" s="34"/>
      <c r="X6" s="34"/>
      <c r="Y6" s="34"/>
      <c r="Z6" s="34"/>
      <c r="AA6" s="34"/>
      <c r="AB6" s="34"/>
      <c r="AC6" s="34"/>
      <c r="AD6" s="34"/>
      <c r="AE6" s="34"/>
      <c r="AF6" s="34"/>
    </row>
    <row r="7" spans="1:32" ht="15" customHeight="1">
      <c r="A7" s="106" t="s">
        <v>140</v>
      </c>
      <c r="B7" s="10">
        <v>420</v>
      </c>
      <c r="C7" s="10">
        <f t="shared" si="0"/>
        <v>1089</v>
      </c>
      <c r="D7" s="10">
        <v>522</v>
      </c>
      <c r="E7" s="10">
        <v>567</v>
      </c>
      <c r="F7" s="34"/>
      <c r="G7" s="34"/>
      <c r="H7" s="34"/>
      <c r="I7" s="34"/>
      <c r="J7" s="34"/>
      <c r="K7" s="34"/>
      <c r="L7" s="34"/>
      <c r="M7" s="34"/>
      <c r="N7" s="34"/>
      <c r="O7" s="34"/>
      <c r="P7" s="34"/>
      <c r="Q7" s="34"/>
      <c r="R7" s="34"/>
      <c r="S7" s="34"/>
      <c r="T7" s="34"/>
      <c r="U7" s="34"/>
      <c r="V7" s="34"/>
      <c r="W7" s="34"/>
      <c r="X7" s="34"/>
      <c r="Y7" s="34"/>
      <c r="Z7" s="34"/>
      <c r="AA7" s="34"/>
      <c r="AB7" s="34"/>
      <c r="AC7" s="34"/>
      <c r="AD7" s="34"/>
      <c r="AE7" s="34"/>
      <c r="AF7" s="34"/>
    </row>
    <row r="8" spans="1:32" ht="15" customHeight="1">
      <c r="A8" s="106" t="s">
        <v>499</v>
      </c>
      <c r="B8" s="10">
        <v>1176</v>
      </c>
      <c r="C8" s="10">
        <f t="shared" si="0"/>
        <v>3122</v>
      </c>
      <c r="D8" s="10">
        <v>1512</v>
      </c>
      <c r="E8" s="10">
        <v>1610</v>
      </c>
      <c r="F8" s="34"/>
      <c r="G8" s="34"/>
      <c r="H8" s="34"/>
      <c r="I8" s="34"/>
      <c r="J8" s="34"/>
      <c r="K8" s="34"/>
      <c r="L8" s="34"/>
      <c r="M8" s="34"/>
      <c r="N8" s="34"/>
      <c r="O8" s="34"/>
      <c r="P8" s="34"/>
      <c r="Q8" s="34"/>
      <c r="R8" s="34"/>
      <c r="S8" s="34"/>
      <c r="T8" s="34"/>
      <c r="U8" s="34"/>
      <c r="V8" s="34"/>
      <c r="W8" s="34"/>
      <c r="X8" s="34"/>
      <c r="Y8" s="34"/>
      <c r="Z8" s="34"/>
      <c r="AA8" s="34"/>
      <c r="AB8" s="34"/>
      <c r="AC8" s="34"/>
      <c r="AD8" s="34"/>
      <c r="AE8" s="34"/>
      <c r="AF8" s="34"/>
    </row>
    <row r="9" spans="1:32" ht="15" customHeight="1">
      <c r="A9" s="106" t="s">
        <v>500</v>
      </c>
      <c r="B9" s="10">
        <v>1094</v>
      </c>
      <c r="C9" s="10">
        <f t="shared" si="0"/>
        <v>2993</v>
      </c>
      <c r="D9" s="10">
        <v>1468</v>
      </c>
      <c r="E9" s="10">
        <v>1525</v>
      </c>
      <c r="F9" s="34"/>
      <c r="G9" s="34"/>
      <c r="H9" s="34"/>
      <c r="I9" s="34"/>
      <c r="J9" s="34"/>
      <c r="K9" s="34"/>
      <c r="L9" s="34"/>
      <c r="M9" s="34"/>
      <c r="N9" s="34"/>
      <c r="O9" s="34"/>
      <c r="P9" s="34"/>
      <c r="Q9" s="34"/>
      <c r="R9" s="34"/>
      <c r="S9" s="34"/>
      <c r="T9" s="34"/>
      <c r="U9" s="34"/>
      <c r="V9" s="34"/>
      <c r="W9" s="34"/>
      <c r="X9" s="34"/>
      <c r="Y9" s="34"/>
      <c r="Z9" s="34"/>
      <c r="AA9" s="34"/>
      <c r="AB9" s="34"/>
      <c r="AC9" s="34"/>
      <c r="AD9" s="34"/>
      <c r="AE9" s="34"/>
      <c r="AF9" s="34"/>
    </row>
    <row r="10" spans="1:32" ht="15" customHeight="1">
      <c r="A10" s="106" t="s">
        <v>314</v>
      </c>
      <c r="B10" s="10">
        <v>764</v>
      </c>
      <c r="C10" s="10">
        <f t="shared" si="0"/>
        <v>2128</v>
      </c>
      <c r="D10" s="10">
        <v>1024</v>
      </c>
      <c r="E10" s="10">
        <v>1104</v>
      </c>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row>
    <row r="11" spans="1:32" ht="15" customHeight="1">
      <c r="A11" s="106" t="s">
        <v>501</v>
      </c>
      <c r="B11" s="10">
        <v>180</v>
      </c>
      <c r="C11" s="10">
        <f t="shared" si="0"/>
        <v>482</v>
      </c>
      <c r="D11" s="10">
        <v>233</v>
      </c>
      <c r="E11" s="10">
        <v>249</v>
      </c>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row>
    <row r="12" spans="1:32" ht="15" customHeight="1">
      <c r="A12" s="106" t="s">
        <v>502</v>
      </c>
      <c r="B12" s="10">
        <v>371</v>
      </c>
      <c r="C12" s="10">
        <f t="shared" si="0"/>
        <v>1007</v>
      </c>
      <c r="D12" s="10">
        <v>487</v>
      </c>
      <c r="E12" s="10">
        <v>520</v>
      </c>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row>
    <row r="13" spans="1:32" ht="15" customHeight="1">
      <c r="A13" s="106" t="s">
        <v>503</v>
      </c>
      <c r="B13" s="10">
        <v>628</v>
      </c>
      <c r="C13" s="10">
        <f t="shared" si="0"/>
        <v>1560</v>
      </c>
      <c r="D13" s="10">
        <v>704</v>
      </c>
      <c r="E13" s="10">
        <v>856</v>
      </c>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2" ht="15" customHeight="1">
      <c r="A14" s="106" t="s">
        <v>504</v>
      </c>
      <c r="B14" s="10">
        <v>388</v>
      </c>
      <c r="C14" s="10">
        <f t="shared" si="0"/>
        <v>1035</v>
      </c>
      <c r="D14" s="10">
        <v>497</v>
      </c>
      <c r="E14" s="10">
        <v>538</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row>
    <row r="15" spans="1:32" ht="15" customHeight="1">
      <c r="A15" s="106" t="s">
        <v>505</v>
      </c>
      <c r="B15" s="10">
        <v>359</v>
      </c>
      <c r="C15" s="10">
        <f t="shared" si="0"/>
        <v>931</v>
      </c>
      <c r="D15" s="10">
        <v>438</v>
      </c>
      <c r="E15" s="10">
        <v>493</v>
      </c>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row>
    <row r="16" spans="1:32" ht="15" customHeight="1">
      <c r="A16" s="106" t="s">
        <v>141</v>
      </c>
      <c r="B16" s="10">
        <v>781</v>
      </c>
      <c r="C16" s="10">
        <f t="shared" si="0"/>
        <v>1975</v>
      </c>
      <c r="D16" s="10">
        <v>961</v>
      </c>
      <c r="E16" s="10">
        <v>1014</v>
      </c>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1:32" ht="15" customHeight="1">
      <c r="A17" s="106" t="s">
        <v>142</v>
      </c>
      <c r="B17" s="10">
        <v>538</v>
      </c>
      <c r="C17" s="10">
        <f t="shared" si="0"/>
        <v>1621</v>
      </c>
      <c r="D17" s="10">
        <v>776</v>
      </c>
      <c r="E17" s="10">
        <v>845</v>
      </c>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row>
    <row r="18" spans="1:32" ht="15" customHeight="1">
      <c r="A18" s="106" t="s">
        <v>506</v>
      </c>
      <c r="B18" s="10">
        <v>325</v>
      </c>
      <c r="C18" s="10">
        <f t="shared" si="0"/>
        <v>833</v>
      </c>
      <c r="D18" s="10">
        <v>413</v>
      </c>
      <c r="E18" s="10">
        <v>420</v>
      </c>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row>
    <row r="19" spans="1:32" ht="15" customHeight="1">
      <c r="A19" s="106" t="s">
        <v>507</v>
      </c>
      <c r="B19" s="10">
        <v>549</v>
      </c>
      <c r="C19" s="10">
        <f t="shared" si="0"/>
        <v>1536</v>
      </c>
      <c r="D19" s="10">
        <v>728</v>
      </c>
      <c r="E19" s="10">
        <v>808</v>
      </c>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row>
    <row r="20" spans="1:32" ht="15" customHeight="1">
      <c r="A20" s="106" t="s">
        <v>508</v>
      </c>
      <c r="B20" s="10">
        <v>3510</v>
      </c>
      <c r="C20" s="10">
        <f t="shared" si="0"/>
        <v>9067</v>
      </c>
      <c r="D20" s="10">
        <v>4387</v>
      </c>
      <c r="E20" s="10">
        <v>4680</v>
      </c>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row>
    <row r="21" spans="1:32" ht="15" customHeight="1">
      <c r="A21" s="106" t="s">
        <v>509</v>
      </c>
      <c r="B21" s="10">
        <v>1072</v>
      </c>
      <c r="C21" s="10">
        <f t="shared" si="0"/>
        <v>3103</v>
      </c>
      <c r="D21" s="10">
        <v>1554</v>
      </c>
      <c r="E21" s="10">
        <v>1549</v>
      </c>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row>
    <row r="22" spans="1:32" ht="15" customHeight="1">
      <c r="A22" s="106" t="s">
        <v>448</v>
      </c>
      <c r="B22" s="10">
        <v>822</v>
      </c>
      <c r="C22" s="10">
        <f t="shared" si="0"/>
        <v>2365</v>
      </c>
      <c r="D22" s="10">
        <v>1100</v>
      </c>
      <c r="E22" s="10">
        <v>1265</v>
      </c>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row>
    <row r="23" spans="1:32" ht="15" customHeight="1" thickBot="1">
      <c r="A23" s="107" t="s">
        <v>459</v>
      </c>
      <c r="B23" s="132">
        <v>1306</v>
      </c>
      <c r="C23" s="132">
        <f t="shared" si="0"/>
        <v>3799</v>
      </c>
      <c r="D23" s="132">
        <v>1852</v>
      </c>
      <c r="E23" s="132">
        <v>1947</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row>
    <row r="24" ht="15" customHeight="1">
      <c r="A24" s="97" t="s">
        <v>241</v>
      </c>
    </row>
    <row r="25" ht="15" customHeight="1">
      <c r="A25" s="97" t="s">
        <v>246</v>
      </c>
    </row>
  </sheetData>
  <dataValidations count="1">
    <dataValidation allowBlank="1" showInputMessage="1" showErrorMessage="1" imeMode="off" sqref="B24:I65536 C1:I2 B1 A4:E23"/>
  </dataValidations>
  <hyperlinks>
    <hyperlink ref="E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000710-oka</dc:creator>
  <cp:keywords/>
  <dc:description/>
  <cp:lastModifiedBy>　</cp:lastModifiedBy>
  <cp:lastPrinted>2011-12-05T06:50:30Z</cp:lastPrinted>
  <dcterms:created xsi:type="dcterms:W3CDTF">2008-07-23T06:23:11Z</dcterms:created>
  <dcterms:modified xsi:type="dcterms:W3CDTF">2012-02-27T04:30:03Z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