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615" windowHeight="9525" activeTab="0"/>
  </bookViews>
  <sheets>
    <sheet name="index" sheetId="1" r:id="rId1"/>
    <sheet name="1" sheetId="2" r:id="rId2"/>
    <sheet name="2" sheetId="3" r:id="rId3"/>
    <sheet name="3" sheetId="4" r:id="rId4"/>
  </sheets>
  <definedNames>
    <definedName name="_xlfn.BAHTTEXT" hidden="1">#NAME?</definedName>
    <definedName name="_xlnm.Print_Area" localSheetId="3">'3'!$A$1:$R$91</definedName>
  </definedNames>
  <calcPr calcMode="manual" fullCalcOnLoad="1" refMode="R1C1"/>
</workbook>
</file>

<file path=xl/sharedStrings.xml><?xml version="1.0" encoding="utf-8"?>
<sst xmlns="http://schemas.openxmlformats.org/spreadsheetml/2006/main" count="379" uniqueCount="278">
  <si>
    <t>選挙の種別</t>
  </si>
  <si>
    <t>男</t>
  </si>
  <si>
    <t>女</t>
  </si>
  <si>
    <t>計</t>
  </si>
  <si>
    <t>兵庫県議会議員</t>
  </si>
  <si>
    <t>篠山市長</t>
  </si>
  <si>
    <t>篠山市議会議員</t>
  </si>
  <si>
    <t>小選挙区</t>
  </si>
  <si>
    <t>比例代表</t>
  </si>
  <si>
    <t>選挙区</t>
  </si>
  <si>
    <t>兵庫県知事</t>
  </si>
  <si>
    <t>篠山市議会議員補欠</t>
  </si>
  <si>
    <t>国民審査</t>
  </si>
  <si>
    <t>篠山市議会議員</t>
  </si>
  <si>
    <t>資料：総務部職員課</t>
  </si>
  <si>
    <t>議会事務局</t>
  </si>
  <si>
    <t>総務課</t>
  </si>
  <si>
    <t>市営斎場</t>
  </si>
  <si>
    <t>草山診療所</t>
  </si>
  <si>
    <t>会計課</t>
  </si>
  <si>
    <t>農業委員会事務局</t>
  </si>
  <si>
    <t>消防本部</t>
  </si>
  <si>
    <t>予防課</t>
  </si>
  <si>
    <t>予防係</t>
  </si>
  <si>
    <t>教育総務課</t>
  </si>
  <si>
    <t>篠山幼稚園</t>
  </si>
  <si>
    <t>岡野幼稚園</t>
  </si>
  <si>
    <t>かやのみ幼稚園</t>
  </si>
  <si>
    <t>西紀みなみ幼稚園</t>
  </si>
  <si>
    <t>西紀きた幼稚園</t>
  </si>
  <si>
    <t>大山幼稚園</t>
  </si>
  <si>
    <t>城南幼稚園</t>
  </si>
  <si>
    <t>古市幼稚園</t>
  </si>
  <si>
    <t>視聴覚ライブラリー</t>
  </si>
  <si>
    <t>議会</t>
  </si>
  <si>
    <t>政策部</t>
  </si>
  <si>
    <t>企画課</t>
  </si>
  <si>
    <t>行政経営課</t>
  </si>
  <si>
    <t>行政改革係</t>
  </si>
  <si>
    <t>財政係</t>
  </si>
  <si>
    <t>秘書課</t>
  </si>
  <si>
    <t>総務部</t>
  </si>
  <si>
    <t>防災係</t>
  </si>
  <si>
    <t>課税課</t>
  </si>
  <si>
    <t>市民税係</t>
  </si>
  <si>
    <t>固定資産税係</t>
  </si>
  <si>
    <t>収税課</t>
  </si>
  <si>
    <t>職員課</t>
  </si>
  <si>
    <t>管財契約課</t>
  </si>
  <si>
    <t>管財係</t>
  </si>
  <si>
    <t>契約係</t>
  </si>
  <si>
    <t>営繕係</t>
  </si>
  <si>
    <t>市民生活部</t>
  </si>
  <si>
    <t>市民係</t>
  </si>
  <si>
    <t>市民協働課</t>
  </si>
  <si>
    <t>広報広聴係</t>
  </si>
  <si>
    <t>指導啓発係</t>
  </si>
  <si>
    <t>男女共同参画係</t>
  </si>
  <si>
    <t>福祉総務課</t>
  </si>
  <si>
    <t xml:space="preserve">地域福祉課
</t>
  </si>
  <si>
    <t>生活福祉係</t>
  </si>
  <si>
    <t>障害福祉係</t>
  </si>
  <si>
    <t>こども未来課</t>
  </si>
  <si>
    <t>保育園</t>
  </si>
  <si>
    <t>たかしろ保育園</t>
  </si>
  <si>
    <t>城東保育園</t>
  </si>
  <si>
    <t>にしき保育園</t>
  </si>
  <si>
    <t>今田保育園</t>
  </si>
  <si>
    <t>医療保険課</t>
  </si>
  <si>
    <t>医療係</t>
  </si>
  <si>
    <t>介護保険係</t>
  </si>
  <si>
    <t>今田診療所</t>
  </si>
  <si>
    <t>健康課</t>
  </si>
  <si>
    <t>総務係</t>
  </si>
  <si>
    <t>保健指導係</t>
  </si>
  <si>
    <t>景観室</t>
  </si>
  <si>
    <t>会計管理者</t>
  </si>
  <si>
    <t>審査係</t>
  </si>
  <si>
    <t>出納係</t>
  </si>
  <si>
    <t>公営企業</t>
  </si>
  <si>
    <t>上下水道部</t>
  </si>
  <si>
    <t>経営企画課</t>
  </si>
  <si>
    <t>総務係</t>
  </si>
  <si>
    <t>営業係</t>
  </si>
  <si>
    <t>上水道課</t>
  </si>
  <si>
    <t>施設管理係</t>
  </si>
  <si>
    <t>工務係</t>
  </si>
  <si>
    <t>下水道課</t>
  </si>
  <si>
    <t>下水道係</t>
  </si>
  <si>
    <t>行政委員会</t>
  </si>
  <si>
    <t>行政委員会事務局</t>
  </si>
  <si>
    <t>消防</t>
  </si>
  <si>
    <t>管理課</t>
  </si>
  <si>
    <t>庶務係</t>
  </si>
  <si>
    <t>消防係</t>
  </si>
  <si>
    <t>教育委員会</t>
  </si>
  <si>
    <t>教育委員会事務局</t>
  </si>
  <si>
    <t>学事課</t>
  </si>
  <si>
    <t>学事係</t>
  </si>
  <si>
    <t>学校管理係</t>
  </si>
  <si>
    <t>学校教育課</t>
  </si>
  <si>
    <t>指導係</t>
  </si>
  <si>
    <t>教職員係</t>
  </si>
  <si>
    <t>幼稚園</t>
  </si>
  <si>
    <t>八上幼稚園</t>
  </si>
  <si>
    <t>たき幼稚園</t>
  </si>
  <si>
    <t>議会事務局</t>
  </si>
  <si>
    <t>今田幼稚園</t>
  </si>
  <si>
    <t>篠山東部学校給食センター</t>
  </si>
  <si>
    <t>上下水道部</t>
  </si>
  <si>
    <t>篠山西部学校給食センター</t>
  </si>
  <si>
    <t>社会教育・文化財課</t>
  </si>
  <si>
    <t>生涯学習係</t>
  </si>
  <si>
    <t>社会体育係</t>
  </si>
  <si>
    <t>中央公民館</t>
  </si>
  <si>
    <t>消防本部</t>
  </si>
  <si>
    <t>篠山総合スポーツセンター</t>
  </si>
  <si>
    <t>中央図書館</t>
  </si>
  <si>
    <t>たんば田園交響ホール</t>
  </si>
  <si>
    <t>※無投票の場合の当日有権者数欄の人数は選挙人名簿登録者数</t>
  </si>
  <si>
    <t>情報政策係</t>
  </si>
  <si>
    <t>次長</t>
  </si>
  <si>
    <t>徴収係</t>
  </si>
  <si>
    <t>収納対策係</t>
  </si>
  <si>
    <t>市民課</t>
  </si>
  <si>
    <t>総務係</t>
  </si>
  <si>
    <t>消防交通係</t>
  </si>
  <si>
    <t>丹南児童館</t>
  </si>
  <si>
    <t>高齢支援係</t>
  </si>
  <si>
    <t>地域整備課</t>
  </si>
  <si>
    <t>監査委員事務局</t>
  </si>
  <si>
    <t>公平委員会事務局</t>
  </si>
  <si>
    <t>選挙管理委員会事務局</t>
  </si>
  <si>
    <t>消防署第１係</t>
  </si>
  <si>
    <t>消防署第２係</t>
  </si>
  <si>
    <t>衆議院
議員</t>
  </si>
  <si>
    <t>資料：選挙管理委員会事務局</t>
  </si>
  <si>
    <t>環境課</t>
  </si>
  <si>
    <t>環境係</t>
  </si>
  <si>
    <t>衛生係</t>
  </si>
  <si>
    <t>清掃センター総務係</t>
  </si>
  <si>
    <t>児童福祉係</t>
  </si>
  <si>
    <t>農都創造部</t>
  </si>
  <si>
    <t>丹波篠山黒まめ係</t>
  </si>
  <si>
    <t>共済係</t>
  </si>
  <si>
    <t>道路河川係</t>
  </si>
  <si>
    <t>地域計画課</t>
  </si>
  <si>
    <t>部長級</t>
  </si>
  <si>
    <t>次長級</t>
  </si>
  <si>
    <t>味間認定こども園</t>
  </si>
  <si>
    <t>味間幼稚園本園</t>
  </si>
  <si>
    <t>味間幼稚園分園</t>
  </si>
  <si>
    <t>味間保育園</t>
  </si>
  <si>
    <t>篠山に住もう帰ろう室</t>
  </si>
  <si>
    <t xml:space="preserve">企画係 </t>
  </si>
  <si>
    <t>派遣</t>
  </si>
  <si>
    <t>農都創造課</t>
  </si>
  <si>
    <t>農都創造係</t>
  </si>
  <si>
    <t>農林整備係</t>
  </si>
  <si>
    <t>管理係</t>
  </si>
  <si>
    <t>幼児教育係</t>
  </si>
  <si>
    <t>子育て支援係</t>
  </si>
  <si>
    <t xml:space="preserve">市長部局  </t>
  </si>
  <si>
    <t>文化財・太古の生きもの係</t>
  </si>
  <si>
    <t>参議院議員</t>
  </si>
  <si>
    <t>(単位：人)</t>
  </si>
  <si>
    <t>(在外含)</t>
  </si>
  <si>
    <t>(無投票)</t>
  </si>
  <si>
    <t>当日有権者数
(人)※</t>
  </si>
  <si>
    <t>投票者数
(人)</t>
  </si>
  <si>
    <t>執行
年月日</t>
  </si>
  <si>
    <t>住民
千人
当たり</t>
  </si>
  <si>
    <t>平成15年4月1日
現在</t>
  </si>
  <si>
    <t>平成16年4月1日
現在</t>
  </si>
  <si>
    <t>平成17年4月1日
現在</t>
  </si>
  <si>
    <t>平成18年4月1日
現在</t>
  </si>
  <si>
    <t>平成19年4月1日
現在</t>
  </si>
  <si>
    <t>平成20年4月1日
現在</t>
  </si>
  <si>
    <t>平成21年4月1日
現在</t>
  </si>
  <si>
    <t>平成22年4月1日
現在</t>
  </si>
  <si>
    <t>衆議院議員</t>
  </si>
  <si>
    <t>参議院議員</t>
  </si>
  <si>
    <t>農業委員会</t>
  </si>
  <si>
    <t>農業委員会委員</t>
  </si>
  <si>
    <t>小選挙区</t>
  </si>
  <si>
    <t>第1選挙区</t>
  </si>
  <si>
    <t>第2選挙区</t>
  </si>
  <si>
    <t>第3選挙区</t>
  </si>
  <si>
    <t>第4選挙区</t>
  </si>
  <si>
    <t>第5選挙区</t>
  </si>
  <si>
    <t>第6選挙区</t>
  </si>
  <si>
    <t>参議院議員</t>
  </si>
  <si>
    <t>期日前
不在者
投票者
数</t>
  </si>
  <si>
    <t>開票
終了
時刻</t>
  </si>
  <si>
    <t>投票
率
(%)</t>
  </si>
  <si>
    <t>12 選挙・行政</t>
  </si>
  <si>
    <t>戻る</t>
  </si>
  <si>
    <t>平成23年4月1日
現在</t>
  </si>
  <si>
    <t>1 選挙の状況</t>
  </si>
  <si>
    <t>2 職員数</t>
  </si>
  <si>
    <t>3 行政機構図</t>
  </si>
  <si>
    <t>衆議院議員</t>
  </si>
  <si>
    <t>区　分</t>
  </si>
  <si>
    <t>平成24年4月1日
現在</t>
  </si>
  <si>
    <t>普通会計職員</t>
  </si>
  <si>
    <t>一般行政職員</t>
  </si>
  <si>
    <t>技労職員</t>
  </si>
  <si>
    <t>消防職員</t>
  </si>
  <si>
    <t>教育公務員</t>
  </si>
  <si>
    <t>臨時職員</t>
  </si>
  <si>
    <t>公営事業所会計職員</t>
  </si>
  <si>
    <t>企業職員</t>
  </si>
  <si>
    <t>その他公営企業会計関係職員</t>
  </si>
  <si>
    <t>その他事業関係職員</t>
  </si>
  <si>
    <t>計</t>
  </si>
  <si>
    <t>3 行政機構図（平成24年度）</t>
  </si>
  <si>
    <t>企業振興課</t>
  </si>
  <si>
    <t>総務係</t>
  </si>
  <si>
    <t>市　　　長</t>
  </si>
  <si>
    <t>副　市　長</t>
  </si>
  <si>
    <t>城東支所係</t>
  </si>
  <si>
    <t>多紀支所係</t>
  </si>
  <si>
    <t>西紀支所係</t>
  </si>
  <si>
    <t>丹南支所係</t>
  </si>
  <si>
    <t>今田支所係</t>
  </si>
  <si>
    <t>交流推進係</t>
  </si>
  <si>
    <t>市民活動推進係</t>
  </si>
  <si>
    <t>市民安全課</t>
  </si>
  <si>
    <r>
      <t xml:space="preserve">人権推進課
</t>
    </r>
    <r>
      <rPr>
        <sz val="8"/>
        <rFont val="ＭＳ Ｐゴシック"/>
        <family val="3"/>
      </rPr>
      <t>（人権センター・男女共同参画センター）</t>
    </r>
  </si>
  <si>
    <t>清掃センター業務係</t>
  </si>
  <si>
    <r>
      <t xml:space="preserve">保健福祉部
</t>
    </r>
    <r>
      <rPr>
        <b/>
        <sz val="10"/>
        <rFont val="ＭＳ Ｐゴシック"/>
        <family val="3"/>
      </rPr>
      <t>(福祉事務所）</t>
    </r>
  </si>
  <si>
    <t>国保年金係</t>
  </si>
  <si>
    <t>東雲診療所（後川診療所）</t>
  </si>
  <si>
    <t>農地政策係</t>
  </si>
  <si>
    <t>商工観光課</t>
  </si>
  <si>
    <t>観光係</t>
  </si>
  <si>
    <t>商工係</t>
  </si>
  <si>
    <t>まちづくり部</t>
  </si>
  <si>
    <t>公共施設係</t>
  </si>
  <si>
    <t>都市政策係</t>
  </si>
  <si>
    <t>あさぎり苑（業務・工務担当）</t>
  </si>
  <si>
    <t>局長：部長級</t>
  </si>
  <si>
    <t>局長：部長級併任　監査委員事務局２名併任</t>
  </si>
  <si>
    <t>固定資産評価審査委員会事務局</t>
  </si>
  <si>
    <t>局長：次長級</t>
  </si>
  <si>
    <t>危険物係</t>
  </si>
  <si>
    <t>警防課</t>
  </si>
  <si>
    <t>消防署</t>
  </si>
  <si>
    <t>教　育　長</t>
  </si>
  <si>
    <t>１事務局</t>
  </si>
  <si>
    <t>６部</t>
  </si>
  <si>
    <t>２７課</t>
  </si>
  <si>
    <t>５５係（５支所）</t>
  </si>
  <si>
    <t>たまみず幼稚園</t>
  </si>
  <si>
    <t>８施設</t>
  </si>
  <si>
    <t>１児童館</t>
  </si>
  <si>
    <t>１部　</t>
  </si>
  <si>
    <t>３課</t>
  </si>
  <si>
    <t>５事務局</t>
  </si>
  <si>
    <t>１署</t>
  </si>
  <si>
    <t>　</t>
  </si>
  <si>
    <t>１事務局 　５課 　</t>
  </si>
  <si>
    <t>　５保育園</t>
  </si>
  <si>
    <t>２公民館</t>
  </si>
  <si>
    <t>　１認定こども園</t>
  </si>
  <si>
    <t>１図書館</t>
  </si>
  <si>
    <t>　１３幼稚園</t>
  </si>
  <si>
    <t>１視聴覚ライブラリー</t>
  </si>
  <si>
    <t>　１７小学校</t>
  </si>
  <si>
    <t>１田園交響ホール</t>
  </si>
  <si>
    <t>分館 城東公民館</t>
  </si>
  <si>
    <t>　５中学校</t>
  </si>
  <si>
    <t>２学校給食センター</t>
  </si>
  <si>
    <t>　１特別支援学校</t>
  </si>
  <si>
    <t>職員数</t>
  </si>
  <si>
    <r>
      <t>職員＋特別職（2人）＋教育長（</t>
    </r>
    <r>
      <rPr>
        <sz val="11"/>
        <rFont val="ＭＳ Ｐゴシック"/>
        <family val="3"/>
      </rPr>
      <t>1人</t>
    </r>
    <r>
      <rPr>
        <sz val="11"/>
        <rFont val="ＭＳ Ｐゴシック"/>
        <family val="3"/>
      </rPr>
      <t>）＝</t>
    </r>
    <r>
      <rPr>
        <sz val="11"/>
        <rFont val="ＭＳ Ｐゴシック"/>
        <family val="3"/>
      </rPr>
      <t>454人</t>
    </r>
  </si>
  <si>
    <t>1 選挙の状況</t>
  </si>
  <si>
    <t>2 職員数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</si>
</sst>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¥&quot;#\!\,##0;[Red]&quot;¥&quot;&quot;¥&quot;\!\-#\!\,##0"/>
    <numFmt numFmtId="179" formatCode="&quot;¥&quot;#\!\,##0\!.00;[Red]&quot;¥&quot;&quot;¥&quot;\!\-#\!\,##0\!.00"/>
    <numFmt numFmtId="180" formatCode="0.0_ "/>
    <numFmt numFmtId="181" formatCode="[$-411]ggge&quot;年&quot;m&quot;月&quot;d&quot;日&quot;;@"/>
    <numFmt numFmtId="182" formatCode="0_ "/>
    <numFmt numFmtId="183" formatCode="[$-411]ge\.mm\.dd"/>
    <numFmt numFmtId="184" formatCode="###\-####"/>
    <numFmt numFmtId="185" formatCode="mmm\-yyyy"/>
    <numFmt numFmtId="186" formatCode="\(#\)"/>
    <numFmt numFmtId="187" formatCode="0_);\(0\)"/>
    <numFmt numFmtId="188" formatCode="[$-411]ge\.m\.d;@"/>
    <numFmt numFmtId="189" formatCode="[$-411]ge\.m"/>
    <numFmt numFmtId="190" formatCode="h:m:s"/>
    <numFmt numFmtId="191" formatCode="\5##\-####"/>
    <numFmt numFmtId="192" formatCode="0;&quot;▲ &quot;0"/>
    <numFmt numFmtId="193" formatCode="0_);[Red]\(0\)"/>
    <numFmt numFmtId="194" formatCode="[$-411]gee\.mm\.dd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 "/>
    <numFmt numFmtId="199" formatCode="[$€-2]\ #,##0.00_);[Red]\([$€-2]\ #,##0.00\)"/>
    <numFmt numFmtId="200" formatCode="#,##0.0;[Red]\-#,##0.0"/>
    <numFmt numFmtId="201" formatCode="#,##0.00_ ;[Red]\-#,##0.00\ "/>
    <numFmt numFmtId="202" formatCode="#,##0_ ;[Red]\-#,##0\ "/>
    <numFmt numFmtId="203" formatCode="0.0_);[Red]\(0.0\)"/>
    <numFmt numFmtId="204" formatCode="#,##0.0_ ;[Red]\-#,##0.0\ "/>
    <numFmt numFmtId="205" formatCode="0.000_ "/>
    <numFmt numFmtId="206" formatCode="#,##0.000;[Red]\-#,##0.000"/>
    <numFmt numFmtId="207" formatCode="0.000_ ;[Red]\-0.000\ "/>
    <numFmt numFmtId="208" formatCode="#,##0.000_ ;[Red]\-#,##0.000\ "/>
    <numFmt numFmtId="209" formatCode="#,##0;[Red]#,##0"/>
    <numFmt numFmtId="210" formatCode="[DBNum3][$-411]ggge&quot;年&quot;m&quot;月&quot;;@"/>
    <numFmt numFmtId="211" formatCode="#,###&quot;人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u val="single"/>
      <sz val="9"/>
      <color indexed="12"/>
      <name val="ＭＳ 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2"/>
      <color indexed="10"/>
      <name val="ＭＳ Ｐゴシック"/>
      <family val="3"/>
    </font>
    <font>
      <b/>
      <i/>
      <sz val="12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313">
    <xf numFmtId="0" fontId="0" fillId="0" borderId="0" xfId="0" applyAlignment="1">
      <alignment vertical="center"/>
    </xf>
    <xf numFmtId="0" fontId="10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 shrinkToFit="1"/>
    </xf>
    <xf numFmtId="0" fontId="11" fillId="32" borderId="0" xfId="0" applyFont="1" applyFill="1" applyBorder="1" applyAlignment="1">
      <alignment vertical="center" shrinkToFit="1"/>
    </xf>
    <xf numFmtId="0" fontId="0" fillId="32" borderId="0" xfId="0" applyFont="1" applyFill="1" applyBorder="1" applyAlignment="1">
      <alignment horizontal="left" vertical="center" shrinkToFit="1"/>
    </xf>
    <xf numFmtId="0" fontId="11" fillId="32" borderId="0" xfId="0" applyFont="1" applyFill="1" applyBorder="1" applyAlignment="1">
      <alignment horizontal="right" vertical="center" shrinkToFit="1"/>
    </xf>
    <xf numFmtId="0" fontId="0" fillId="32" borderId="0" xfId="0" applyFont="1" applyFill="1" applyBorder="1" applyAlignment="1">
      <alignment vertical="center" shrinkToFit="1"/>
    </xf>
    <xf numFmtId="0" fontId="0" fillId="32" borderId="0" xfId="0" applyFont="1" applyFill="1" applyBorder="1" applyAlignment="1">
      <alignment horizontal="right" vertical="center" shrinkToFit="1"/>
    </xf>
    <xf numFmtId="0" fontId="12" fillId="32" borderId="0" xfId="0" applyFont="1" applyFill="1" applyBorder="1" applyAlignment="1">
      <alignment horizontal="center" vertical="center" shrinkToFit="1"/>
    </xf>
    <xf numFmtId="0" fontId="13" fillId="32" borderId="0" xfId="0" applyFont="1" applyFill="1" applyBorder="1" applyAlignment="1">
      <alignment vertical="center" shrinkToFit="1"/>
    </xf>
    <xf numFmtId="0" fontId="11" fillId="32" borderId="10" xfId="0" applyFont="1" applyFill="1" applyBorder="1" applyAlignment="1">
      <alignment vertical="center" shrinkToFit="1"/>
    </xf>
    <xf numFmtId="0" fontId="0" fillId="32" borderId="0" xfId="0" applyFill="1" applyAlignment="1" quotePrefix="1">
      <alignment vertical="center"/>
    </xf>
    <xf numFmtId="0" fontId="11" fillId="32" borderId="0" xfId="0" applyFont="1" applyFill="1" applyBorder="1" applyAlignment="1">
      <alignment horizontal="distributed" vertical="center" shrinkToFit="1"/>
    </xf>
    <xf numFmtId="0" fontId="14" fillId="32" borderId="0" xfId="0" applyFont="1" applyFill="1" applyBorder="1" applyAlignment="1">
      <alignment vertical="center" shrinkToFit="1"/>
    </xf>
    <xf numFmtId="0" fontId="11" fillId="32" borderId="0" xfId="0" applyFon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vertical="center" shrinkToFit="1"/>
    </xf>
    <xf numFmtId="0" fontId="0" fillId="32" borderId="11" xfId="66" applyFont="1" applyFill="1" applyBorder="1" applyAlignment="1">
      <alignment vertical="center" shrinkToFit="1"/>
      <protection/>
    </xf>
    <xf numFmtId="0" fontId="11" fillId="32" borderId="12" xfId="66" applyFont="1" applyFill="1" applyBorder="1" applyAlignment="1">
      <alignment horizontal="right" vertical="center" shrinkToFit="1"/>
      <protection/>
    </xf>
    <xf numFmtId="0" fontId="0" fillId="32" borderId="13" xfId="67" applyFont="1" applyFill="1" applyBorder="1" applyAlignment="1">
      <alignment horizontal="left" vertical="center" shrinkToFit="1"/>
      <protection/>
    </xf>
    <xf numFmtId="0" fontId="11" fillId="32" borderId="14" xfId="0" applyFont="1" applyFill="1" applyBorder="1" applyAlignment="1">
      <alignment horizontal="right" vertical="center"/>
    </xf>
    <xf numFmtId="0" fontId="11" fillId="32" borderId="15" xfId="67" applyFont="1" applyFill="1" applyBorder="1" applyAlignment="1">
      <alignment horizontal="right" vertical="center" shrinkToFit="1"/>
      <protection/>
    </xf>
    <xf numFmtId="0" fontId="0" fillId="32" borderId="16" xfId="0" applyFill="1" applyBorder="1" applyAlignment="1">
      <alignment vertical="center"/>
    </xf>
    <xf numFmtId="0" fontId="11" fillId="32" borderId="0" xfId="0" applyFont="1" applyFill="1" applyBorder="1" applyAlignment="1">
      <alignment horizontal="right" vertical="center"/>
    </xf>
    <xf numFmtId="0" fontId="0" fillId="32" borderId="0" xfId="0" applyFont="1" applyFill="1" applyBorder="1" applyAlignment="1">
      <alignment horizontal="left" vertical="center" shrinkToFit="1"/>
    </xf>
    <xf numFmtId="0" fontId="12" fillId="32" borderId="17" xfId="0" applyFont="1" applyFill="1" applyBorder="1" applyAlignment="1">
      <alignment horizontal="center" vertical="center" shrinkToFit="1"/>
    </xf>
    <xf numFmtId="0" fontId="11" fillId="32" borderId="18" xfId="0" applyFont="1" applyFill="1" applyBorder="1" applyAlignment="1">
      <alignment vertical="center" shrinkToFit="1"/>
    </xf>
    <xf numFmtId="0" fontId="12" fillId="32" borderId="16" xfId="0" applyFont="1" applyFill="1" applyBorder="1" applyAlignment="1">
      <alignment horizontal="center" vertical="center" shrinkToFit="1"/>
    </xf>
    <xf numFmtId="0" fontId="0" fillId="32" borderId="0" xfId="67" applyFont="1" applyFill="1" applyBorder="1" applyAlignment="1">
      <alignment horizontal="right" vertical="center" shrinkToFit="1"/>
      <protection/>
    </xf>
    <xf numFmtId="0" fontId="11" fillId="32" borderId="0" xfId="66" applyFont="1" applyFill="1" applyBorder="1" applyAlignment="1">
      <alignment horizontal="center" vertical="center" shrinkToFit="1"/>
      <protection/>
    </xf>
    <xf numFmtId="0" fontId="0" fillId="32" borderId="0" xfId="67" applyFont="1" applyFill="1" applyBorder="1" applyAlignment="1">
      <alignment horizontal="left" vertical="center" shrinkToFit="1"/>
      <protection/>
    </xf>
    <xf numFmtId="0" fontId="11" fillId="32" borderId="0" xfId="67" applyFont="1" applyFill="1" applyBorder="1" applyAlignment="1">
      <alignment horizontal="right" vertical="center" shrinkToFit="1"/>
      <protection/>
    </xf>
    <xf numFmtId="0" fontId="12" fillId="32" borderId="19" xfId="0" applyFont="1" applyFill="1" applyBorder="1" applyAlignment="1">
      <alignment horizontal="center" vertical="center" shrinkToFit="1"/>
    </xf>
    <xf numFmtId="0" fontId="0" fillId="32" borderId="20" xfId="66" applyFont="1" applyFill="1" applyBorder="1" applyAlignment="1">
      <alignment horizontal="left" vertical="center" shrinkToFit="1"/>
      <protection/>
    </xf>
    <xf numFmtId="0" fontId="11" fillId="32" borderId="21" xfId="66" applyFont="1" applyFill="1" applyBorder="1" applyAlignment="1">
      <alignment horizontal="right" vertical="center" shrinkToFit="1"/>
      <protection/>
    </xf>
    <xf numFmtId="0" fontId="11" fillId="32" borderId="0" xfId="0" applyFont="1" applyFill="1" applyAlignment="1">
      <alignment horizontal="right" vertical="center"/>
    </xf>
    <xf numFmtId="0" fontId="0" fillId="32" borderId="0" xfId="0" applyFill="1" applyAlignment="1">
      <alignment vertical="center"/>
    </xf>
    <xf numFmtId="0" fontId="54" fillId="32" borderId="0" xfId="0" applyFont="1" applyFill="1" applyAlignment="1">
      <alignment horizontal="right"/>
    </xf>
    <xf numFmtId="0" fontId="11" fillId="32" borderId="19" xfId="0" applyFont="1" applyFill="1" applyBorder="1" applyAlignment="1">
      <alignment vertical="center" shrinkToFit="1"/>
    </xf>
    <xf numFmtId="0" fontId="0" fillId="32" borderId="11" xfId="67" applyFont="1" applyFill="1" applyBorder="1" applyAlignment="1">
      <alignment vertical="center" shrinkToFit="1"/>
      <protection/>
    </xf>
    <xf numFmtId="0" fontId="11" fillId="32" borderId="12" xfId="67" applyFont="1" applyFill="1" applyBorder="1" applyAlignment="1">
      <alignment horizontal="right" vertical="center" shrinkToFit="1"/>
      <protection/>
    </xf>
    <xf numFmtId="0" fontId="0" fillId="32" borderId="22" xfId="67" applyFont="1" applyFill="1" applyBorder="1" applyAlignment="1">
      <alignment horizontal="left" vertical="center" shrinkToFit="1"/>
      <protection/>
    </xf>
    <xf numFmtId="0" fontId="0" fillId="32" borderId="17" xfId="0" applyFill="1" applyBorder="1" applyAlignment="1">
      <alignment vertical="center"/>
    </xf>
    <xf numFmtId="0" fontId="0" fillId="32" borderId="18" xfId="0" applyFill="1" applyBorder="1" applyAlignment="1">
      <alignment vertical="center"/>
    </xf>
    <xf numFmtId="0" fontId="0" fillId="32" borderId="11" xfId="67" applyFont="1" applyFill="1" applyBorder="1" applyAlignment="1">
      <alignment horizontal="left" vertical="center" shrinkToFit="1"/>
      <protection/>
    </xf>
    <xf numFmtId="0" fontId="11" fillId="32" borderId="14" xfId="67" applyFont="1" applyFill="1" applyBorder="1" applyAlignment="1">
      <alignment horizontal="right" vertical="center" shrinkToFit="1"/>
      <protection/>
    </xf>
    <xf numFmtId="0" fontId="0" fillId="32" borderId="14" xfId="67" applyFont="1" applyFill="1" applyBorder="1" applyAlignment="1">
      <alignment horizontal="left" vertical="center" shrinkToFit="1"/>
      <protection/>
    </xf>
    <xf numFmtId="0" fontId="0" fillId="32" borderId="10" xfId="67" applyFont="1" applyFill="1" applyBorder="1" applyAlignment="1">
      <alignment horizontal="left" vertical="center" shrinkToFit="1"/>
      <protection/>
    </xf>
    <xf numFmtId="0" fontId="11" fillId="32" borderId="10" xfId="67" applyFont="1" applyFill="1" applyBorder="1" applyAlignment="1">
      <alignment horizontal="right" vertical="center" shrinkToFit="1"/>
      <protection/>
    </xf>
    <xf numFmtId="0" fontId="0" fillId="32" borderId="0" xfId="0" applyFill="1" applyBorder="1" applyAlignment="1">
      <alignment vertical="center"/>
    </xf>
    <xf numFmtId="0" fontId="11" fillId="32" borderId="0" xfId="66" applyFont="1" applyFill="1" applyBorder="1" applyAlignment="1">
      <alignment horizontal="right" vertical="center" shrinkToFit="1"/>
      <protection/>
    </xf>
    <xf numFmtId="0" fontId="0" fillId="32" borderId="23" xfId="0" applyFill="1" applyBorder="1" applyAlignment="1">
      <alignment vertical="center"/>
    </xf>
    <xf numFmtId="0" fontId="0" fillId="32" borderId="20" xfId="67" applyFont="1" applyFill="1" applyBorder="1" applyAlignment="1">
      <alignment vertical="center" shrinkToFit="1"/>
      <protection/>
    </xf>
    <xf numFmtId="0" fontId="11" fillId="32" borderId="21" xfId="67" applyFont="1" applyFill="1" applyBorder="1" applyAlignment="1">
      <alignment horizontal="right" vertical="center" shrinkToFit="1"/>
      <protection/>
    </xf>
    <xf numFmtId="0" fontId="11" fillId="32" borderId="0" xfId="0" applyFont="1" applyFill="1" applyAlignment="1">
      <alignment vertical="center"/>
    </xf>
    <xf numFmtId="0" fontId="0" fillId="32" borderId="13" xfId="67" applyFont="1" applyFill="1" applyBorder="1" applyAlignment="1">
      <alignment vertical="center" shrinkToFit="1"/>
      <protection/>
    </xf>
    <xf numFmtId="0" fontId="14" fillId="32" borderId="0" xfId="66" applyFont="1" applyFill="1" applyBorder="1" applyAlignment="1">
      <alignment vertical="center" shrinkToFit="1"/>
      <protection/>
    </xf>
    <xf numFmtId="0" fontId="54" fillId="32" borderId="0" xfId="0" applyFont="1" applyFill="1" applyBorder="1" applyAlignment="1">
      <alignment horizontal="right" vertical="center" shrinkToFit="1"/>
    </xf>
    <xf numFmtId="0" fontId="0" fillId="32" borderId="24" xfId="0" applyFont="1" applyFill="1" applyBorder="1" applyAlignment="1">
      <alignment horizontal="left" vertical="center" shrinkToFit="1"/>
    </xf>
    <xf numFmtId="0" fontId="11" fillId="32" borderId="25" xfId="0" applyFont="1" applyFill="1" applyBorder="1" applyAlignment="1">
      <alignment horizontal="right" vertical="center" shrinkToFit="1"/>
    </xf>
    <xf numFmtId="0" fontId="0" fillId="32" borderId="26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0" fontId="11" fillId="32" borderId="15" xfId="0" applyFont="1" applyFill="1" applyBorder="1" applyAlignment="1">
      <alignment horizontal="right" vertical="center"/>
    </xf>
    <xf numFmtId="0" fontId="0" fillId="32" borderId="14" xfId="0" applyFill="1" applyBorder="1" applyAlignment="1">
      <alignment vertical="center"/>
    </xf>
    <xf numFmtId="0" fontId="0" fillId="32" borderId="22" xfId="0" applyFont="1" applyFill="1" applyBorder="1" applyAlignment="1">
      <alignment horizontal="left" vertical="center" shrinkToFit="1"/>
    </xf>
    <xf numFmtId="0" fontId="11" fillId="32" borderId="15" xfId="0" applyFont="1" applyFill="1" applyBorder="1" applyAlignment="1">
      <alignment horizontal="right" vertical="center" shrinkToFit="1"/>
    </xf>
    <xf numFmtId="0" fontId="0" fillId="32" borderId="13" xfId="0" applyFont="1" applyFill="1" applyBorder="1" applyAlignment="1">
      <alignment vertical="center" shrinkToFit="1"/>
    </xf>
    <xf numFmtId="0" fontId="0" fillId="32" borderId="0" xfId="67" applyFont="1" applyFill="1" applyBorder="1" applyAlignment="1">
      <alignment vertical="center" shrinkToFit="1"/>
      <protection/>
    </xf>
    <xf numFmtId="0" fontId="0" fillId="32" borderId="20" xfId="0" applyFont="1" applyFill="1" applyBorder="1" applyAlignment="1">
      <alignment horizontal="left" vertical="center" shrinkToFit="1"/>
    </xf>
    <xf numFmtId="0" fontId="11" fillId="32" borderId="21" xfId="0" applyFont="1" applyFill="1" applyBorder="1" applyAlignment="1">
      <alignment horizontal="right" vertical="center" shrinkToFit="1"/>
    </xf>
    <xf numFmtId="0" fontId="0" fillId="32" borderId="11" xfId="0" applyFill="1" applyBorder="1" applyAlignment="1">
      <alignment vertical="center"/>
    </xf>
    <xf numFmtId="0" fontId="11" fillId="32" borderId="12" xfId="0" applyFont="1" applyFill="1" applyBorder="1" applyAlignment="1">
      <alignment horizontal="right" vertical="center"/>
    </xf>
    <xf numFmtId="0" fontId="0" fillId="32" borderId="22" xfId="0" applyFont="1" applyFill="1" applyBorder="1" applyAlignment="1">
      <alignment vertical="center" shrinkToFit="1"/>
    </xf>
    <xf numFmtId="0" fontId="0" fillId="32" borderId="13" xfId="0" applyFont="1" applyFill="1" applyBorder="1" applyAlignment="1">
      <alignment horizontal="left" vertical="center" shrinkToFit="1"/>
    </xf>
    <xf numFmtId="0" fontId="0" fillId="32" borderId="16" xfId="0" applyFont="1" applyFill="1" applyBorder="1" applyAlignment="1">
      <alignment vertical="center" shrinkToFit="1"/>
    </xf>
    <xf numFmtId="0" fontId="11" fillId="32" borderId="27" xfId="0" applyFont="1" applyFill="1" applyBorder="1" applyAlignment="1">
      <alignment vertical="center" shrinkToFit="1"/>
    </xf>
    <xf numFmtId="0" fontId="11" fillId="32" borderId="28" xfId="0" applyFont="1" applyFill="1" applyBorder="1" applyAlignment="1">
      <alignment vertical="center" shrinkToFit="1"/>
    </xf>
    <xf numFmtId="0" fontId="11" fillId="32" borderId="29" xfId="0" applyFont="1" applyFill="1" applyBorder="1" applyAlignment="1">
      <alignment vertical="center" shrinkToFit="1"/>
    </xf>
    <xf numFmtId="0" fontId="0" fillId="32" borderId="16" xfId="0" applyFill="1" applyBorder="1" applyAlignment="1">
      <alignment vertical="center"/>
    </xf>
    <xf numFmtId="0" fontId="11" fillId="32" borderId="30" xfId="0" applyFont="1" applyFill="1" applyBorder="1" applyAlignment="1">
      <alignment vertical="center" shrinkToFit="1"/>
    </xf>
    <xf numFmtId="0" fontId="11" fillId="32" borderId="31" xfId="0" applyFont="1" applyFill="1" applyBorder="1" applyAlignment="1">
      <alignment vertical="center" shrinkToFit="1"/>
    </xf>
    <xf numFmtId="0" fontId="11" fillId="32" borderId="16" xfId="0" applyFont="1" applyFill="1" applyBorder="1" applyAlignment="1">
      <alignment vertical="center" shrinkToFit="1"/>
    </xf>
    <xf numFmtId="0" fontId="11" fillId="32" borderId="14" xfId="0" applyFont="1" applyFill="1" applyBorder="1" applyAlignment="1">
      <alignment horizontal="right" vertical="center" shrinkToFit="1"/>
    </xf>
    <xf numFmtId="0" fontId="0" fillId="32" borderId="11" xfId="0" applyFont="1" applyFill="1" applyBorder="1" applyAlignment="1">
      <alignment horizontal="left" vertical="center"/>
    </xf>
    <xf numFmtId="0" fontId="11" fillId="32" borderId="19" xfId="0" applyFont="1" applyFill="1" applyBorder="1" applyAlignment="1">
      <alignment horizontal="center" vertical="center" textRotation="255" shrinkToFit="1"/>
    </xf>
    <xf numFmtId="0" fontId="11" fillId="32" borderId="0" xfId="0" applyFont="1" applyFill="1" applyBorder="1" applyAlignment="1">
      <alignment vertical="center" textRotation="255" shrinkToFit="1"/>
    </xf>
    <xf numFmtId="0" fontId="11" fillId="32" borderId="0" xfId="67" applyFont="1" applyFill="1" applyBorder="1" applyAlignment="1">
      <alignment horizontal="center" vertical="center" shrinkToFit="1"/>
      <protection/>
    </xf>
    <xf numFmtId="0" fontId="0" fillId="32" borderId="11" xfId="67" applyFont="1" applyFill="1" applyBorder="1" applyAlignment="1">
      <alignment vertical="center" wrapText="1" shrinkToFit="1"/>
      <protection/>
    </xf>
    <xf numFmtId="0" fontId="0" fillId="32" borderId="14" xfId="0" applyFont="1" applyFill="1" applyBorder="1" applyAlignment="1">
      <alignment horizontal="left" vertical="center" shrinkToFit="1"/>
    </xf>
    <xf numFmtId="0" fontId="11" fillId="32" borderId="0" xfId="0" applyFont="1" applyFill="1" applyAlignment="1">
      <alignment horizontal="right"/>
    </xf>
    <xf numFmtId="0" fontId="0" fillId="32" borderId="11" xfId="0" applyFont="1" applyFill="1" applyBorder="1" applyAlignment="1">
      <alignment horizontal="left" vertical="center" shrinkToFit="1"/>
    </xf>
    <xf numFmtId="0" fontId="11" fillId="32" borderId="12" xfId="0" applyFont="1" applyFill="1" applyBorder="1" applyAlignment="1">
      <alignment horizontal="right" vertical="center" shrinkToFit="1"/>
    </xf>
    <xf numFmtId="0" fontId="0" fillId="32" borderId="32" xfId="0" applyFont="1" applyFill="1" applyBorder="1" applyAlignment="1">
      <alignment horizontal="left" vertical="center" shrinkToFit="1"/>
    </xf>
    <xf numFmtId="0" fontId="11" fillId="32" borderId="33" xfId="0" applyFont="1" applyFill="1" applyBorder="1" applyAlignment="1">
      <alignment horizontal="right" vertical="center" shrinkToFit="1"/>
    </xf>
    <xf numFmtId="0" fontId="11" fillId="32" borderId="34" xfId="0" applyFont="1" applyFill="1" applyBorder="1" applyAlignment="1">
      <alignment horizontal="right" vertical="center" shrinkToFit="1"/>
    </xf>
    <xf numFmtId="0" fontId="11" fillId="32" borderId="35" xfId="0" applyFont="1" applyFill="1" applyBorder="1" applyAlignment="1">
      <alignment vertical="center" shrinkToFit="1"/>
    </xf>
    <xf numFmtId="0" fontId="54" fillId="32" borderId="35" xfId="0" applyFont="1" applyFill="1" applyBorder="1" applyAlignment="1">
      <alignment horizontal="right" vertical="center" shrinkToFit="1"/>
    </xf>
    <xf numFmtId="0" fontId="11" fillId="32" borderId="36" xfId="0" applyFont="1" applyFill="1" applyBorder="1" applyAlignment="1">
      <alignment vertical="center" shrinkToFit="1"/>
    </xf>
    <xf numFmtId="0" fontId="17" fillId="32" borderId="36" xfId="0" applyFont="1" applyFill="1" applyBorder="1" applyAlignment="1">
      <alignment horizontal="right" vertical="center" shrinkToFit="1"/>
    </xf>
    <xf numFmtId="0" fontId="11" fillId="32" borderId="37" xfId="0" applyFont="1" applyFill="1" applyBorder="1" applyAlignment="1">
      <alignment vertical="center" shrinkToFit="1"/>
    </xf>
    <xf numFmtId="0" fontId="11" fillId="32" borderId="38" xfId="0" applyFont="1" applyFill="1" applyBorder="1" applyAlignment="1">
      <alignment horizontal="center" vertical="center" shrinkToFit="1"/>
    </xf>
    <xf numFmtId="0" fontId="11" fillId="32" borderId="21" xfId="0" applyFont="1" applyFill="1" applyBorder="1" applyAlignment="1">
      <alignment horizontal="center" vertical="center" shrinkToFit="1"/>
    </xf>
    <xf numFmtId="0" fontId="18" fillId="32" borderId="0" xfId="0" applyFont="1" applyFill="1" applyBorder="1" applyAlignment="1">
      <alignment vertical="center" shrinkToFit="1"/>
    </xf>
    <xf numFmtId="0" fontId="0" fillId="32" borderId="11" xfId="0" applyFont="1" applyFill="1" applyBorder="1" applyAlignment="1">
      <alignment vertical="center" shrinkToFit="1"/>
    </xf>
    <xf numFmtId="0" fontId="0" fillId="32" borderId="20" xfId="0" applyFont="1" applyFill="1" applyBorder="1" applyAlignment="1">
      <alignment vertical="center" shrinkToFit="1"/>
    </xf>
    <xf numFmtId="0" fontId="11" fillId="32" borderId="21" xfId="0" applyFont="1" applyFill="1" applyBorder="1" applyAlignment="1">
      <alignment vertical="center" shrinkToFit="1"/>
    </xf>
    <xf numFmtId="0" fontId="0" fillId="32" borderId="10" xfId="0" applyFont="1" applyFill="1" applyBorder="1" applyAlignment="1">
      <alignment vertical="center" shrinkToFit="1"/>
    </xf>
    <xf numFmtId="0" fontId="11" fillId="32" borderId="10" xfId="0" applyFont="1" applyFill="1" applyBorder="1" applyAlignment="1">
      <alignment horizontal="right" vertical="center" shrinkToFit="1"/>
    </xf>
    <xf numFmtId="0" fontId="11" fillId="32" borderId="34" xfId="0" applyFont="1" applyFill="1" applyBorder="1" applyAlignment="1">
      <alignment vertical="center" shrinkToFit="1"/>
    </xf>
    <xf numFmtId="0" fontId="11" fillId="32" borderId="31" xfId="0" applyFont="1" applyFill="1" applyBorder="1" applyAlignment="1">
      <alignment vertical="center"/>
    </xf>
    <xf numFmtId="0" fontId="0" fillId="32" borderId="0" xfId="0" applyFont="1" applyFill="1" applyBorder="1" applyAlignment="1">
      <alignment horizontal="center" vertical="center" shrinkToFit="1"/>
    </xf>
    <xf numFmtId="0" fontId="0" fillId="32" borderId="14" xfId="0" applyFont="1" applyFill="1" applyBorder="1" applyAlignment="1">
      <alignment vertical="center" shrinkToFit="1"/>
    </xf>
    <xf numFmtId="0" fontId="0" fillId="32" borderId="0" xfId="0" applyFont="1" applyFill="1" applyBorder="1" applyAlignment="1">
      <alignment vertical="center"/>
    </xf>
    <xf numFmtId="0" fontId="11" fillId="32" borderId="0" xfId="0" applyFont="1" applyFill="1" applyBorder="1" applyAlignment="1">
      <alignment horizontal="right"/>
    </xf>
    <xf numFmtId="0" fontId="11" fillId="32" borderId="34" xfId="0" applyFont="1" applyFill="1" applyBorder="1" applyAlignment="1">
      <alignment horizontal="center" vertical="center" shrinkToFit="1"/>
    </xf>
    <xf numFmtId="0" fontId="0" fillId="32" borderId="20" xfId="0" applyFont="1" applyFill="1" applyBorder="1" applyAlignment="1">
      <alignment horizontal="left" vertical="center" wrapText="1"/>
    </xf>
    <xf numFmtId="0" fontId="0" fillId="32" borderId="0" xfId="0" applyFill="1" applyAlignment="1">
      <alignment vertical="center"/>
    </xf>
    <xf numFmtId="0" fontId="0" fillId="32" borderId="39" xfId="0" applyFont="1" applyFill="1" applyBorder="1" applyAlignment="1">
      <alignment vertical="center"/>
    </xf>
    <xf numFmtId="0" fontId="0" fillId="32" borderId="40" xfId="0" applyFont="1" applyFill="1" applyBorder="1" applyAlignment="1">
      <alignment vertical="center"/>
    </xf>
    <xf numFmtId="0" fontId="0" fillId="32" borderId="40" xfId="0" applyFont="1" applyFill="1" applyBorder="1" applyAlignment="1">
      <alignment vertical="center" shrinkToFit="1"/>
    </xf>
    <xf numFmtId="0" fontId="13" fillId="32" borderId="40" xfId="0" applyFont="1" applyFill="1" applyBorder="1" applyAlignment="1">
      <alignment vertical="center" shrinkToFit="1"/>
    </xf>
    <xf numFmtId="0" fontId="0" fillId="32" borderId="41" xfId="0" applyFont="1" applyFill="1" applyBorder="1" applyAlignment="1">
      <alignment vertical="center"/>
    </xf>
    <xf numFmtId="0" fontId="0" fillId="32" borderId="20" xfId="0" applyFill="1" applyBorder="1" applyAlignment="1">
      <alignment vertical="center"/>
    </xf>
    <xf numFmtId="0" fontId="11" fillId="32" borderId="21" xfId="0" applyFont="1" applyFill="1" applyBorder="1" applyAlignment="1">
      <alignment vertical="center"/>
    </xf>
    <xf numFmtId="0" fontId="0" fillId="32" borderId="42" xfId="0" applyFont="1" applyFill="1" applyBorder="1" applyAlignment="1">
      <alignment vertical="center"/>
    </xf>
    <xf numFmtId="0" fontId="0" fillId="32" borderId="23" xfId="0" applyFont="1" applyFill="1" applyBorder="1" applyAlignment="1">
      <alignment vertical="center"/>
    </xf>
    <xf numFmtId="0" fontId="0" fillId="32" borderId="24" xfId="0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31" xfId="0" applyFont="1" applyFill="1" applyBorder="1" applyAlignment="1">
      <alignment vertical="center"/>
    </xf>
    <xf numFmtId="0" fontId="0" fillId="32" borderId="22" xfId="0" applyFont="1" applyFill="1" applyBorder="1" applyAlignment="1">
      <alignment vertical="center"/>
    </xf>
    <xf numFmtId="0" fontId="0" fillId="32" borderId="14" xfId="0" applyFont="1" applyFill="1" applyBorder="1" applyAlignment="1">
      <alignment vertical="center"/>
    </xf>
    <xf numFmtId="0" fontId="0" fillId="32" borderId="43" xfId="0" applyFont="1" applyFill="1" applyBorder="1" applyAlignment="1">
      <alignment vertical="center"/>
    </xf>
    <xf numFmtId="0" fontId="0" fillId="32" borderId="16" xfId="0" applyFont="1" applyFill="1" applyBorder="1" applyAlignment="1">
      <alignment horizontal="left" vertical="center" shrinkToFit="1"/>
    </xf>
    <xf numFmtId="0" fontId="0" fillId="32" borderId="42" xfId="0" applyFont="1" applyFill="1" applyBorder="1" applyAlignment="1">
      <alignment vertical="center" shrinkToFit="1"/>
    </xf>
    <xf numFmtId="0" fontId="0" fillId="32" borderId="34" xfId="0" applyFont="1" applyFill="1" applyBorder="1" applyAlignment="1">
      <alignment horizontal="center" vertical="center"/>
    </xf>
    <xf numFmtId="0" fontId="0" fillId="32" borderId="34" xfId="0" applyFont="1" applyFill="1" applyBorder="1" applyAlignment="1">
      <alignment horizontal="center" vertical="center" shrinkToFit="1"/>
    </xf>
    <xf numFmtId="0" fontId="0" fillId="32" borderId="23" xfId="0" applyFont="1" applyFill="1" applyBorder="1" applyAlignment="1">
      <alignment vertical="center" shrinkToFit="1"/>
    </xf>
    <xf numFmtId="0" fontId="0" fillId="32" borderId="10" xfId="0" applyFont="1" applyFill="1" applyBorder="1" applyAlignment="1">
      <alignment horizontal="left" vertical="center"/>
    </xf>
    <xf numFmtId="0" fontId="0" fillId="32" borderId="0" xfId="0" applyFill="1" applyAlignment="1">
      <alignment horizontal="right"/>
    </xf>
    <xf numFmtId="0" fontId="0" fillId="32" borderId="39" xfId="0" applyFont="1" applyFill="1" applyBorder="1" applyAlignment="1">
      <alignment horizontal="left" vertical="center" shrinkToFit="1"/>
    </xf>
    <xf numFmtId="0" fontId="11" fillId="32" borderId="28" xfId="0" applyFont="1" applyFill="1" applyBorder="1" applyAlignment="1">
      <alignment horizontal="right" vertical="center" shrinkToFit="1"/>
    </xf>
    <xf numFmtId="0" fontId="0" fillId="32" borderId="43" xfId="0" applyFont="1" applyFill="1" applyBorder="1" applyAlignment="1">
      <alignment vertical="center" shrinkToFit="1"/>
    </xf>
    <xf numFmtId="0" fontId="0" fillId="32" borderId="44" xfId="0" applyFont="1" applyFill="1" applyBorder="1" applyAlignment="1">
      <alignment horizontal="left" vertical="center" shrinkToFit="1"/>
    </xf>
    <xf numFmtId="0" fontId="11" fillId="32" borderId="45" xfId="0" applyFont="1" applyFill="1" applyBorder="1" applyAlignment="1">
      <alignment horizontal="right" vertical="center" shrinkToFit="1"/>
    </xf>
    <xf numFmtId="0" fontId="19" fillId="32" borderId="0" xfId="0" applyFont="1" applyFill="1" applyAlignment="1">
      <alignment vertical="center"/>
    </xf>
    <xf numFmtId="0" fontId="19" fillId="32" borderId="0" xfId="0" applyFont="1" applyFill="1" applyAlignment="1">
      <alignment horizontal="right"/>
    </xf>
    <xf numFmtId="0" fontId="0" fillId="32" borderId="42" xfId="0" applyFont="1" applyFill="1" applyBorder="1" applyAlignment="1">
      <alignment horizontal="left" vertical="center" shrinkToFit="1"/>
    </xf>
    <xf numFmtId="0" fontId="0" fillId="32" borderId="0" xfId="0" applyFont="1" applyFill="1" applyBorder="1" applyAlignment="1">
      <alignment horizontal="left" vertical="center" shrinkToFit="1"/>
    </xf>
    <xf numFmtId="0" fontId="0" fillId="32" borderId="22" xfId="0" applyNumberFormat="1" applyFont="1" applyFill="1" applyBorder="1" applyAlignment="1">
      <alignment horizontal="left" vertical="center" shrinkToFit="1"/>
    </xf>
    <xf numFmtId="0" fontId="0" fillId="32" borderId="14" xfId="0" applyNumberFormat="1" applyFont="1" applyFill="1" applyBorder="1" applyAlignment="1">
      <alignment horizontal="left" vertical="center" shrinkToFit="1"/>
    </xf>
    <xf numFmtId="211" fontId="0" fillId="32" borderId="14" xfId="0" applyNumberFormat="1" applyFont="1" applyFill="1" applyBorder="1" applyAlignment="1">
      <alignment vertical="center" shrinkToFit="1"/>
    </xf>
    <xf numFmtId="0" fontId="0" fillId="32" borderId="44" xfId="0" applyFont="1" applyFill="1" applyBorder="1" applyAlignment="1">
      <alignment horizontal="left" vertical="center" shrinkToFit="1"/>
    </xf>
    <xf numFmtId="0" fontId="0" fillId="32" borderId="46" xfId="0" applyFont="1" applyFill="1" applyBorder="1" applyAlignment="1">
      <alignment horizontal="left" vertical="center" shrinkToFit="1"/>
    </xf>
    <xf numFmtId="0" fontId="0" fillId="32" borderId="45" xfId="0" applyFont="1" applyFill="1" applyBorder="1" applyAlignment="1">
      <alignment horizontal="left" vertical="center" shrinkToFit="1"/>
    </xf>
    <xf numFmtId="0" fontId="0" fillId="32" borderId="42" xfId="0" applyFont="1" applyFill="1" applyBorder="1" applyAlignment="1">
      <alignment horizontal="left" vertical="center"/>
    </xf>
    <xf numFmtId="0" fontId="0" fillId="32" borderId="0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left" vertical="center"/>
    </xf>
    <xf numFmtId="0" fontId="0" fillId="32" borderId="11" xfId="0" applyFill="1" applyBorder="1" applyAlignment="1">
      <alignment horizontal="left" vertical="center"/>
    </xf>
    <xf numFmtId="0" fontId="0" fillId="32" borderId="42" xfId="0" applyFill="1" applyBorder="1" applyAlignment="1">
      <alignment horizontal="left" vertical="center"/>
    </xf>
    <xf numFmtId="0" fontId="0" fillId="32" borderId="32" xfId="0" applyFill="1" applyBorder="1" applyAlignment="1">
      <alignment horizontal="left" vertical="center"/>
    </xf>
    <xf numFmtId="0" fontId="11" fillId="32" borderId="12" xfId="0" applyFont="1" applyFill="1" applyBorder="1" applyAlignment="1">
      <alignment horizontal="center" vertical="center"/>
    </xf>
    <xf numFmtId="0" fontId="11" fillId="32" borderId="23" xfId="0" applyFont="1" applyFill="1" applyBorder="1" applyAlignment="1">
      <alignment horizontal="center" vertical="center"/>
    </xf>
    <xf numFmtId="0" fontId="11" fillId="32" borderId="33" xfId="0" applyFont="1" applyFill="1" applyBorder="1" applyAlignment="1">
      <alignment horizontal="center" vertical="center"/>
    </xf>
    <xf numFmtId="0" fontId="0" fillId="32" borderId="34" xfId="0" applyFont="1" applyFill="1" applyBorder="1" applyAlignment="1">
      <alignment horizontal="left" vertical="center" shrinkToFit="1"/>
    </xf>
    <xf numFmtId="0" fontId="14" fillId="32" borderId="11" xfId="0" applyFont="1" applyFill="1" applyBorder="1" applyAlignment="1">
      <alignment horizontal="distributed" vertical="center" shrinkToFit="1"/>
    </xf>
    <xf numFmtId="0" fontId="14" fillId="32" borderId="35" xfId="0" applyFont="1" applyFill="1" applyBorder="1" applyAlignment="1">
      <alignment horizontal="distributed" vertical="center" shrinkToFit="1"/>
    </xf>
    <xf numFmtId="0" fontId="14" fillId="32" borderId="12" xfId="0" applyFont="1" applyFill="1" applyBorder="1" applyAlignment="1">
      <alignment horizontal="distributed" vertical="center" shrinkToFit="1"/>
    </xf>
    <xf numFmtId="0" fontId="14" fillId="32" borderId="32" xfId="0" applyFont="1" applyFill="1" applyBorder="1" applyAlignment="1">
      <alignment horizontal="distributed" vertical="center" shrinkToFit="1"/>
    </xf>
    <xf numFmtId="0" fontId="14" fillId="32" borderId="36" xfId="0" applyFont="1" applyFill="1" applyBorder="1" applyAlignment="1">
      <alignment horizontal="distributed" vertical="center" shrinkToFit="1"/>
    </xf>
    <xf numFmtId="0" fontId="14" fillId="32" borderId="33" xfId="0" applyFont="1" applyFill="1" applyBorder="1" applyAlignment="1">
      <alignment horizontal="distributed" vertical="center" shrinkToFit="1"/>
    </xf>
    <xf numFmtId="0" fontId="14" fillId="32" borderId="47" xfId="0" applyFont="1" applyFill="1" applyBorder="1" applyAlignment="1">
      <alignment vertical="center" shrinkToFit="1"/>
    </xf>
    <xf numFmtId="0" fontId="14" fillId="32" borderId="48" xfId="0" applyFont="1" applyFill="1" applyBorder="1" applyAlignment="1">
      <alignment vertical="center" shrinkToFit="1"/>
    </xf>
    <xf numFmtId="0" fontId="11" fillId="32" borderId="49" xfId="0" applyFont="1" applyFill="1" applyBorder="1" applyAlignment="1">
      <alignment horizontal="center" vertical="center" shrinkToFit="1"/>
    </xf>
    <xf numFmtId="0" fontId="11" fillId="32" borderId="50" xfId="0" applyFont="1" applyFill="1" applyBorder="1" applyAlignment="1">
      <alignment horizontal="center" vertical="center" shrinkToFit="1"/>
    </xf>
    <xf numFmtId="0" fontId="14" fillId="32" borderId="47" xfId="0" applyFont="1" applyFill="1" applyBorder="1" applyAlignment="1">
      <alignment horizontal="center" vertical="center" shrinkToFit="1"/>
    </xf>
    <xf numFmtId="0" fontId="14" fillId="32" borderId="48" xfId="0" applyFont="1" applyFill="1" applyBorder="1" applyAlignment="1">
      <alignment horizontal="center" vertical="center" shrinkToFit="1"/>
    </xf>
    <xf numFmtId="0" fontId="14" fillId="32" borderId="32" xfId="0" applyFont="1" applyFill="1" applyBorder="1" applyAlignment="1">
      <alignment horizontal="center" vertical="center" shrinkToFit="1"/>
    </xf>
    <xf numFmtId="0" fontId="14" fillId="32" borderId="36" xfId="0" applyFont="1" applyFill="1" applyBorder="1" applyAlignment="1">
      <alignment horizontal="center" vertical="center" shrinkToFit="1"/>
    </xf>
    <xf numFmtId="0" fontId="14" fillId="32" borderId="33" xfId="0" applyFont="1" applyFill="1" applyBorder="1" applyAlignment="1">
      <alignment horizontal="center" vertical="center" shrinkToFit="1"/>
    </xf>
    <xf numFmtId="0" fontId="0" fillId="32" borderId="0" xfId="0" applyFont="1" applyFill="1" applyBorder="1" applyAlignment="1">
      <alignment horizontal="center" vertical="center" shrinkToFit="1"/>
    </xf>
    <xf numFmtId="0" fontId="0" fillId="32" borderId="11" xfId="0" applyFont="1" applyFill="1" applyBorder="1" applyAlignment="1">
      <alignment horizontal="left" vertical="center" shrinkToFit="1"/>
    </xf>
    <xf numFmtId="0" fontId="0" fillId="32" borderId="32" xfId="0" applyFont="1" applyFill="1" applyBorder="1" applyAlignment="1">
      <alignment horizontal="left" vertical="center" shrinkToFit="1"/>
    </xf>
    <xf numFmtId="0" fontId="11" fillId="32" borderId="12" xfId="0" applyFont="1" applyFill="1" applyBorder="1" applyAlignment="1">
      <alignment horizontal="right" vertical="center" shrinkToFit="1"/>
    </xf>
    <xf numFmtId="0" fontId="11" fillId="32" borderId="33" xfId="0" applyFont="1" applyFill="1" applyBorder="1" applyAlignment="1">
      <alignment horizontal="right" vertical="center" shrinkToFit="1"/>
    </xf>
    <xf numFmtId="0" fontId="11" fillId="32" borderId="12" xfId="0" applyFont="1" applyFill="1" applyBorder="1" applyAlignment="1">
      <alignment horizontal="center" vertical="center" shrinkToFit="1"/>
    </xf>
    <xf numFmtId="0" fontId="11" fillId="32" borderId="33" xfId="0" applyFont="1" applyFill="1" applyBorder="1" applyAlignment="1">
      <alignment horizontal="center" vertical="center" shrinkToFit="1"/>
    </xf>
    <xf numFmtId="0" fontId="14" fillId="32" borderId="47" xfId="0" applyFont="1" applyFill="1" applyBorder="1" applyAlignment="1">
      <alignment vertical="center" wrapText="1"/>
    </xf>
    <xf numFmtId="0" fontId="14" fillId="32" borderId="48" xfId="0" applyFont="1" applyFill="1" applyBorder="1" applyAlignment="1">
      <alignment vertical="center" wrapText="1"/>
    </xf>
    <xf numFmtId="0" fontId="14" fillId="32" borderId="51" xfId="66" applyFont="1" applyFill="1" applyBorder="1" applyAlignment="1">
      <alignment vertical="center" shrinkToFit="1"/>
      <protection/>
    </xf>
    <xf numFmtId="0" fontId="11" fillId="32" borderId="49" xfId="66" applyFont="1" applyFill="1" applyBorder="1" applyAlignment="1">
      <alignment horizontal="center" vertical="center" shrinkToFit="1"/>
      <protection/>
    </xf>
    <xf numFmtId="0" fontId="11" fillId="32" borderId="50" xfId="66" applyFont="1" applyFill="1" applyBorder="1" applyAlignment="1">
      <alignment horizontal="center" vertical="center" shrinkToFit="1"/>
      <protection/>
    </xf>
    <xf numFmtId="0" fontId="14" fillId="32" borderId="52" xfId="0" applyFont="1" applyFill="1" applyBorder="1" applyAlignment="1">
      <alignment horizontal="center" vertical="center" textRotation="255" shrinkToFit="1"/>
    </xf>
    <xf numFmtId="0" fontId="14" fillId="32" borderId="53" xfId="0" applyFont="1" applyFill="1" applyBorder="1" applyAlignment="1">
      <alignment horizontal="center" vertical="center" textRotation="255" shrinkToFit="1"/>
    </xf>
    <xf numFmtId="0" fontId="14" fillId="32" borderId="54" xfId="0" applyFont="1" applyFill="1" applyBorder="1" applyAlignment="1">
      <alignment horizontal="center" vertical="center" textRotation="255" shrinkToFit="1"/>
    </xf>
    <xf numFmtId="0" fontId="11" fillId="32" borderId="23" xfId="0" applyFont="1" applyFill="1" applyBorder="1" applyAlignment="1">
      <alignment horizontal="right" vertical="center" shrinkToFit="1"/>
    </xf>
    <xf numFmtId="0" fontId="0" fillId="32" borderId="11" xfId="0" applyFont="1" applyFill="1" applyBorder="1" applyAlignment="1">
      <alignment horizontal="left" vertical="center" wrapText="1" shrinkToFit="1"/>
    </xf>
    <xf numFmtId="0" fontId="0" fillId="32" borderId="32" xfId="0" applyFont="1" applyFill="1" applyBorder="1" applyAlignment="1">
      <alignment horizontal="left" vertical="center" wrapText="1" shrinkToFit="1"/>
    </xf>
    <xf numFmtId="0" fontId="14" fillId="32" borderId="47" xfId="66" applyFont="1" applyFill="1" applyBorder="1" applyAlignment="1">
      <alignment horizontal="left" vertical="center" shrinkToFit="1"/>
      <protection/>
    </xf>
    <xf numFmtId="0" fontId="14" fillId="32" borderId="48" xfId="66" applyFont="1" applyFill="1" applyBorder="1" applyAlignment="1">
      <alignment horizontal="left" vertical="center" shrinkToFit="1"/>
      <protection/>
    </xf>
    <xf numFmtId="0" fontId="6" fillId="32" borderId="0" xfId="65" applyFont="1" applyFill="1" applyAlignment="1">
      <alignment horizontal="left" vertical="center"/>
      <protection/>
    </xf>
    <xf numFmtId="0" fontId="2" fillId="32" borderId="0" xfId="43" applyFill="1" applyAlignment="1" applyProtection="1">
      <alignment horizontal="right" vertical="center"/>
      <protection/>
    </xf>
    <xf numFmtId="0" fontId="6" fillId="32" borderId="0" xfId="0" applyFont="1" applyFill="1" applyAlignment="1">
      <alignment vertical="center"/>
    </xf>
    <xf numFmtId="0" fontId="5" fillId="32" borderId="0" xfId="65" applyFont="1" applyFill="1" applyAlignment="1">
      <alignment horizontal="left" vertical="center"/>
      <protection/>
    </xf>
    <xf numFmtId="0" fontId="5" fillId="32" borderId="0" xfId="0" applyFont="1" applyFill="1" applyAlignment="1">
      <alignment vertical="center"/>
    </xf>
    <xf numFmtId="0" fontId="5" fillId="32" borderId="55" xfId="65" applyFont="1" applyFill="1" applyBorder="1" applyAlignment="1" applyProtection="1">
      <alignment horizontal="center" vertical="center" wrapText="1" shrinkToFit="1"/>
      <protection locked="0"/>
    </xf>
    <xf numFmtId="0" fontId="5" fillId="32" borderId="56" xfId="65" applyFont="1" applyFill="1" applyBorder="1" applyAlignment="1" applyProtection="1">
      <alignment horizontal="center" vertical="center"/>
      <protection locked="0"/>
    </xf>
    <xf numFmtId="0" fontId="5" fillId="32" borderId="40" xfId="65" applyFont="1" applyFill="1" applyBorder="1" applyAlignment="1" applyProtection="1">
      <alignment horizontal="center" vertical="center" wrapText="1"/>
      <protection locked="0"/>
    </xf>
    <xf numFmtId="0" fontId="5" fillId="32" borderId="40" xfId="65" applyFont="1" applyFill="1" applyBorder="1" applyAlignment="1" applyProtection="1">
      <alignment horizontal="center" vertical="center"/>
      <protection locked="0"/>
    </xf>
    <xf numFmtId="0" fontId="5" fillId="32" borderId="56" xfId="65" applyFont="1" applyFill="1" applyBorder="1" applyAlignment="1" applyProtection="1">
      <alignment horizontal="center" vertical="center" wrapText="1"/>
      <protection locked="0"/>
    </xf>
    <xf numFmtId="0" fontId="5" fillId="32" borderId="57" xfId="65" applyFont="1" applyFill="1" applyBorder="1" applyAlignment="1" applyProtection="1">
      <alignment horizontal="center" vertical="center"/>
      <protection locked="0"/>
    </xf>
    <xf numFmtId="0" fontId="5" fillId="32" borderId="58" xfId="65" applyFont="1" applyFill="1" applyBorder="1" applyAlignment="1" applyProtection="1">
      <alignment horizontal="center" vertical="center" wrapText="1"/>
      <protection locked="0"/>
    </xf>
    <xf numFmtId="0" fontId="5" fillId="32" borderId="58" xfId="42" applyNumberFormat="1" applyFont="1" applyFill="1" applyBorder="1" applyAlignment="1" applyProtection="1">
      <alignment horizontal="center" vertical="center" wrapText="1"/>
      <protection locked="0"/>
    </xf>
    <xf numFmtId="0" fontId="5" fillId="32" borderId="59" xfId="65" applyFont="1" applyFill="1" applyBorder="1" applyAlignment="1" applyProtection="1">
      <alignment horizontal="center" vertical="center" wrapText="1"/>
      <protection locked="0"/>
    </xf>
    <xf numFmtId="0" fontId="5" fillId="32" borderId="60" xfId="65" applyFont="1" applyFill="1" applyBorder="1" applyAlignment="1" applyProtection="1">
      <alignment horizontal="center" vertical="center" shrinkToFit="1"/>
      <protection locked="0"/>
    </xf>
    <xf numFmtId="0" fontId="5" fillId="32" borderId="61" xfId="65" applyFont="1" applyFill="1" applyBorder="1" applyAlignment="1" applyProtection="1">
      <alignment horizontal="center" vertical="center"/>
      <protection locked="0"/>
    </xf>
    <xf numFmtId="0" fontId="5" fillId="32" borderId="15" xfId="65" applyFont="1" applyFill="1" applyBorder="1" applyAlignment="1" applyProtection="1">
      <alignment horizontal="center" vertical="center"/>
      <protection locked="0"/>
    </xf>
    <xf numFmtId="0" fontId="5" fillId="32" borderId="61" xfId="65" applyFont="1" applyFill="1" applyBorder="1" applyAlignment="1" applyProtection="1">
      <alignment horizontal="center" vertical="center"/>
      <protection locked="0"/>
    </xf>
    <xf numFmtId="38" fontId="5" fillId="32" borderId="61" xfId="49" applyFont="1" applyFill="1" applyBorder="1" applyAlignment="1" applyProtection="1">
      <alignment horizontal="center" vertical="center"/>
      <protection locked="0"/>
    </xf>
    <xf numFmtId="0" fontId="5" fillId="32" borderId="62" xfId="65" applyFont="1" applyFill="1" applyBorder="1" applyAlignment="1">
      <alignment horizontal="center" vertical="center" wrapText="1"/>
      <protection/>
    </xf>
    <xf numFmtId="0" fontId="0" fillId="32" borderId="62" xfId="0" applyFill="1" applyBorder="1" applyAlignment="1">
      <alignment horizontal="center" vertical="center" wrapText="1"/>
    </xf>
    <xf numFmtId="0" fontId="0" fillId="32" borderId="37" xfId="0" applyFill="1" applyBorder="1" applyAlignment="1">
      <alignment horizontal="center" vertical="center" wrapText="1"/>
    </xf>
    <xf numFmtId="188" fontId="5" fillId="32" borderId="10" xfId="65" applyNumberFormat="1" applyFont="1" applyFill="1" applyBorder="1" applyAlignment="1" applyProtection="1">
      <alignment horizontal="center" vertical="center"/>
      <protection locked="0"/>
    </xf>
    <xf numFmtId="0" fontId="5" fillId="32" borderId="25" xfId="65" applyFont="1" applyFill="1" applyBorder="1" applyAlignment="1" applyProtection="1">
      <alignment horizontal="left" vertical="center"/>
      <protection locked="0"/>
    </xf>
    <xf numFmtId="3" fontId="5" fillId="32" borderId="10" xfId="65" applyNumberFormat="1" applyFont="1" applyFill="1" applyBorder="1" applyAlignment="1" applyProtection="1">
      <alignment vertical="center"/>
      <protection locked="0"/>
    </xf>
    <xf numFmtId="3" fontId="5" fillId="32" borderId="10" xfId="49" applyNumberFormat="1" applyFont="1" applyFill="1" applyBorder="1" applyAlignment="1" applyProtection="1">
      <alignment vertical="center"/>
      <protection/>
    </xf>
    <xf numFmtId="4" fontId="5" fillId="32" borderId="10" xfId="42" applyNumberFormat="1" applyFont="1" applyFill="1" applyBorder="1" applyAlignment="1" applyProtection="1">
      <alignment vertical="center"/>
      <protection/>
    </xf>
    <xf numFmtId="20" fontId="5" fillId="32" borderId="10" xfId="65" applyNumberFormat="1" applyFont="1" applyFill="1" applyBorder="1" applyAlignment="1" applyProtection="1">
      <alignment horizontal="right" vertical="center"/>
      <protection locked="0"/>
    </xf>
    <xf numFmtId="188" fontId="5" fillId="32" borderId="0" xfId="65" applyNumberFormat="1" applyFont="1" applyFill="1" applyBorder="1" applyAlignment="1" applyProtection="1">
      <alignment horizontal="center" vertical="center"/>
      <protection locked="0"/>
    </xf>
    <xf numFmtId="0" fontId="5" fillId="32" borderId="19" xfId="65" applyFont="1" applyFill="1" applyBorder="1" applyAlignment="1" applyProtection="1">
      <alignment horizontal="left" vertical="center"/>
      <protection locked="0"/>
    </xf>
    <xf numFmtId="3" fontId="5" fillId="32" borderId="0" xfId="65" applyNumberFormat="1" applyFont="1" applyFill="1" applyBorder="1" applyAlignment="1" applyProtection="1">
      <alignment vertical="center"/>
      <protection locked="0"/>
    </xf>
    <xf numFmtId="3" fontId="5" fillId="32" borderId="0" xfId="49" applyNumberFormat="1" applyFont="1" applyFill="1" applyBorder="1" applyAlignment="1" applyProtection="1">
      <alignment vertical="center"/>
      <protection/>
    </xf>
    <xf numFmtId="4" fontId="5" fillId="32" borderId="0" xfId="42" applyNumberFormat="1" applyFont="1" applyFill="1" applyBorder="1" applyAlignment="1" applyProtection="1">
      <alignment vertical="center"/>
      <protection/>
    </xf>
    <xf numFmtId="20" fontId="5" fillId="32" borderId="0" xfId="65" applyNumberFormat="1" applyFont="1" applyFill="1" applyBorder="1" applyAlignment="1" applyProtection="1">
      <alignment horizontal="right" vertical="center"/>
      <protection locked="0"/>
    </xf>
    <xf numFmtId="0" fontId="5" fillId="32" borderId="19" xfId="65" applyFont="1" applyFill="1" applyBorder="1" applyAlignment="1" applyProtection="1">
      <alignment horizontal="left" vertical="center" indent="1"/>
      <protection locked="0"/>
    </xf>
    <xf numFmtId="20" fontId="5" fillId="32" borderId="0" xfId="65" applyNumberFormat="1" applyFont="1" applyFill="1" applyBorder="1" applyAlignment="1" applyProtection="1">
      <alignment horizontal="right" vertical="center"/>
      <protection locked="0"/>
    </xf>
    <xf numFmtId="0" fontId="5" fillId="32" borderId="19" xfId="65" applyFont="1" applyFill="1" applyBorder="1" applyAlignment="1" applyProtection="1">
      <alignment horizontal="left" vertical="center" indent="2"/>
      <protection locked="0"/>
    </xf>
    <xf numFmtId="0" fontId="5" fillId="32" borderId="0" xfId="65" applyFont="1" applyFill="1" applyBorder="1" applyAlignment="1" applyProtection="1">
      <alignment horizontal="right" vertical="center"/>
      <protection locked="0"/>
    </xf>
    <xf numFmtId="188" fontId="5" fillId="32" borderId="0" xfId="65" applyNumberFormat="1" applyFont="1" applyFill="1" applyBorder="1" applyAlignment="1">
      <alignment horizontal="center" vertical="center"/>
      <protection/>
    </xf>
    <xf numFmtId="0" fontId="5" fillId="32" borderId="19" xfId="65" applyFont="1" applyFill="1" applyBorder="1" applyAlignment="1">
      <alignment horizontal="left" vertical="center" indent="1"/>
      <protection/>
    </xf>
    <xf numFmtId="3" fontId="5" fillId="32" borderId="0" xfId="49" applyNumberFormat="1" applyFont="1" applyFill="1" applyBorder="1" applyAlignment="1">
      <alignment vertical="center"/>
    </xf>
    <xf numFmtId="38" fontId="5" fillId="32" borderId="0" xfId="49" applyFont="1" applyFill="1" applyBorder="1" applyAlignment="1">
      <alignment horizontal="center" vertical="center"/>
    </xf>
    <xf numFmtId="4" fontId="5" fillId="32" borderId="0" xfId="65" applyNumberFormat="1" applyFont="1" applyFill="1" applyBorder="1" applyAlignment="1">
      <alignment vertical="center"/>
      <protection/>
    </xf>
    <xf numFmtId="20" fontId="5" fillId="32" borderId="0" xfId="65" applyNumberFormat="1" applyFont="1" applyFill="1" applyBorder="1" applyAlignment="1">
      <alignment vertical="center"/>
      <protection/>
    </xf>
    <xf numFmtId="20" fontId="5" fillId="32" borderId="0" xfId="65" applyNumberFormat="1" applyFont="1" applyFill="1" applyBorder="1" applyAlignment="1">
      <alignment horizontal="right" vertical="center"/>
      <protection/>
    </xf>
    <xf numFmtId="20" fontId="5" fillId="32" borderId="0" xfId="65" applyNumberFormat="1" applyFont="1" applyFill="1" applyBorder="1" applyAlignment="1">
      <alignment horizontal="right" vertical="center"/>
      <protection/>
    </xf>
    <xf numFmtId="0" fontId="5" fillId="32" borderId="0" xfId="65" applyFont="1" applyFill="1" applyBorder="1" applyAlignment="1">
      <alignment horizontal="right" vertical="center"/>
      <protection/>
    </xf>
    <xf numFmtId="0" fontId="5" fillId="32" borderId="19" xfId="65" applyFont="1" applyFill="1" applyBorder="1" applyAlignment="1">
      <alignment horizontal="left" vertical="center"/>
      <protection/>
    </xf>
    <xf numFmtId="3" fontId="5" fillId="32" borderId="16" xfId="49" applyNumberFormat="1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188" fontId="5" fillId="32" borderId="0" xfId="0" applyNumberFormat="1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left" vertical="center"/>
    </xf>
    <xf numFmtId="0" fontId="5" fillId="32" borderId="0" xfId="65" applyFont="1" applyFill="1" applyBorder="1" applyAlignment="1" applyProtection="1">
      <alignment horizontal="center" vertical="center"/>
      <protection locked="0"/>
    </xf>
    <xf numFmtId="38" fontId="5" fillId="32" borderId="0" xfId="49" applyFont="1" applyFill="1" applyBorder="1" applyAlignment="1" applyProtection="1">
      <alignment horizontal="center" vertical="center"/>
      <protection locked="0"/>
    </xf>
    <xf numFmtId="0" fontId="5" fillId="32" borderId="0" xfId="65" applyFont="1" applyFill="1" applyBorder="1" applyAlignment="1">
      <alignment horizontal="center" vertical="center" wrapText="1"/>
      <protection/>
    </xf>
    <xf numFmtId="0" fontId="0" fillId="32" borderId="0" xfId="0" applyFill="1" applyBorder="1" applyAlignment="1">
      <alignment horizontal="center" vertical="center" wrapText="1"/>
    </xf>
    <xf numFmtId="3" fontId="5" fillId="32" borderId="0" xfId="51" applyNumberFormat="1" applyFont="1" applyFill="1" applyBorder="1" applyAlignment="1">
      <alignment vertical="center"/>
    </xf>
    <xf numFmtId="3" fontId="5" fillId="32" borderId="16" xfId="51" applyNumberFormat="1" applyFont="1" applyFill="1" applyBorder="1" applyAlignment="1">
      <alignment vertical="center"/>
    </xf>
    <xf numFmtId="38" fontId="5" fillId="32" borderId="0" xfId="51" applyFont="1" applyFill="1" applyBorder="1" applyAlignment="1">
      <alignment horizontal="center" vertical="center"/>
    </xf>
    <xf numFmtId="188" fontId="5" fillId="32" borderId="36" xfId="65" applyNumberFormat="1" applyFont="1" applyFill="1" applyBorder="1" applyAlignment="1">
      <alignment horizontal="center" vertical="center"/>
      <protection/>
    </xf>
    <xf numFmtId="0" fontId="5" fillId="32" borderId="63" xfId="65" applyFont="1" applyFill="1" applyBorder="1" applyAlignment="1" applyProtection="1">
      <alignment horizontal="left" vertical="center"/>
      <protection locked="0"/>
    </xf>
    <xf numFmtId="3" fontId="5" fillId="32" borderId="64" xfId="51" applyNumberFormat="1" applyFont="1" applyFill="1" applyBorder="1" applyAlignment="1">
      <alignment vertical="center"/>
    </xf>
    <xf numFmtId="3" fontId="5" fillId="32" borderId="36" xfId="51" applyNumberFormat="1" applyFont="1" applyFill="1" applyBorder="1" applyAlignment="1">
      <alignment vertical="center"/>
    </xf>
    <xf numFmtId="4" fontId="5" fillId="32" borderId="36" xfId="65" applyNumberFormat="1" applyFont="1" applyFill="1" applyBorder="1" applyAlignment="1">
      <alignment vertical="center"/>
      <protection/>
    </xf>
    <xf numFmtId="20" fontId="5" fillId="32" borderId="36" xfId="65" applyNumberFormat="1" applyFont="1" applyFill="1" applyBorder="1" applyAlignment="1">
      <alignment horizontal="right" vertical="center"/>
      <protection/>
    </xf>
    <xf numFmtId="0" fontId="7" fillId="32" borderId="0" xfId="0" applyFont="1" applyFill="1" applyAlignment="1">
      <alignment vertical="center"/>
    </xf>
    <xf numFmtId="0" fontId="6" fillId="32" borderId="0" xfId="64" applyFont="1" applyFill="1" applyAlignment="1">
      <alignment vertical="center"/>
      <protection/>
    </xf>
    <xf numFmtId="0" fontId="5" fillId="32" borderId="0" xfId="64" applyFont="1" applyFill="1" applyAlignment="1">
      <alignment vertical="center"/>
      <protection/>
    </xf>
    <xf numFmtId="0" fontId="5" fillId="32" borderId="0" xfId="64" applyFont="1" applyFill="1" applyBorder="1" applyAlignment="1">
      <alignment horizontal="center" vertical="center"/>
      <protection/>
    </xf>
    <xf numFmtId="0" fontId="5" fillId="32" borderId="0" xfId="64" applyFont="1" applyFill="1" applyBorder="1" applyAlignment="1">
      <alignment horizontal="center" vertical="center"/>
      <protection/>
    </xf>
    <xf numFmtId="180" fontId="5" fillId="32" borderId="0" xfId="64" applyNumberFormat="1" applyFont="1" applyFill="1" applyAlignment="1">
      <alignment horizontal="right" vertical="center"/>
      <protection/>
    </xf>
    <xf numFmtId="0" fontId="5" fillId="32" borderId="35" xfId="64" applyFont="1" applyFill="1" applyBorder="1" applyAlignment="1">
      <alignment horizontal="center" vertical="center"/>
      <protection/>
    </xf>
    <xf numFmtId="0" fontId="5" fillId="32" borderId="59" xfId="64" applyFont="1" applyFill="1" applyBorder="1" applyAlignment="1">
      <alignment horizontal="center" vertical="center" wrapText="1"/>
      <protection/>
    </xf>
    <xf numFmtId="0" fontId="5" fillId="32" borderId="65" xfId="64" applyFont="1" applyFill="1" applyBorder="1" applyAlignment="1">
      <alignment horizontal="center" vertical="center"/>
      <protection/>
    </xf>
    <xf numFmtId="0" fontId="5" fillId="32" borderId="35" xfId="64" applyFont="1" applyFill="1" applyBorder="1" applyAlignment="1">
      <alignment horizontal="center" vertical="center" wrapText="1"/>
      <protection/>
    </xf>
    <xf numFmtId="0" fontId="5" fillId="32" borderId="40" xfId="64" applyFont="1" applyFill="1" applyBorder="1" applyAlignment="1">
      <alignment horizontal="center" vertical="center"/>
      <protection/>
    </xf>
    <xf numFmtId="0" fontId="4" fillId="32" borderId="59" xfId="64" applyFont="1" applyFill="1" applyBorder="1" applyAlignment="1">
      <alignment horizontal="center" vertical="center" wrapText="1"/>
      <protection/>
    </xf>
    <xf numFmtId="0" fontId="4" fillId="32" borderId="40" xfId="64" applyFont="1" applyFill="1" applyBorder="1" applyAlignment="1">
      <alignment horizontal="center" vertical="center"/>
      <protection/>
    </xf>
    <xf numFmtId="0" fontId="5" fillId="32" borderId="34" xfId="64" applyFont="1" applyFill="1" applyBorder="1" applyAlignment="1">
      <alignment horizontal="center" vertical="center"/>
      <protection/>
    </xf>
    <xf numFmtId="0" fontId="5" fillId="32" borderId="62" xfId="64" applyFont="1" applyFill="1" applyBorder="1" applyAlignment="1">
      <alignment vertical="center"/>
      <protection/>
    </xf>
    <xf numFmtId="180" fontId="5" fillId="32" borderId="61" xfId="64" applyNumberFormat="1" applyFont="1" applyFill="1" applyBorder="1" applyAlignment="1">
      <alignment horizontal="center" vertical="center" wrapText="1"/>
      <protection/>
    </xf>
    <xf numFmtId="0" fontId="5" fillId="32" borderId="60" xfId="64" applyFont="1" applyFill="1" applyBorder="1" applyAlignment="1">
      <alignment vertical="center"/>
      <protection/>
    </xf>
    <xf numFmtId="0" fontId="4" fillId="32" borderId="62" xfId="64" applyFont="1" applyFill="1" applyBorder="1" applyAlignment="1">
      <alignment vertical="center"/>
      <protection/>
    </xf>
    <xf numFmtId="180" fontId="4" fillId="32" borderId="13" xfId="64" applyNumberFormat="1" applyFont="1" applyFill="1" applyBorder="1" applyAlignment="1">
      <alignment horizontal="center" vertical="center" wrapText="1"/>
      <protection/>
    </xf>
    <xf numFmtId="0" fontId="5" fillId="32" borderId="25" xfId="64" applyFont="1" applyFill="1" applyBorder="1" applyAlignment="1">
      <alignment horizontal="left" vertical="center"/>
      <protection/>
    </xf>
    <xf numFmtId="0" fontId="5" fillId="32" borderId="66" xfId="64" applyFont="1" applyFill="1" applyBorder="1" applyAlignment="1">
      <alignment vertical="center"/>
      <protection/>
    </xf>
    <xf numFmtId="180" fontId="5" fillId="32" borderId="25" xfId="64" applyNumberFormat="1" applyFont="1" applyFill="1" applyBorder="1" applyAlignment="1">
      <alignment vertical="center"/>
      <protection/>
    </xf>
    <xf numFmtId="0" fontId="5" fillId="32" borderId="10" xfId="64" applyFont="1" applyFill="1" applyBorder="1" applyAlignment="1">
      <alignment vertical="center"/>
      <protection/>
    </xf>
    <xf numFmtId="180" fontId="5" fillId="32" borderId="10" xfId="64" applyNumberFormat="1" applyFont="1" applyFill="1" applyBorder="1" applyAlignment="1">
      <alignment vertical="center"/>
      <protection/>
    </xf>
    <xf numFmtId="0" fontId="4" fillId="32" borderId="66" xfId="64" applyFont="1" applyFill="1" applyBorder="1" applyAlignment="1">
      <alignment vertical="center"/>
      <protection/>
    </xf>
    <xf numFmtId="180" fontId="4" fillId="32" borderId="10" xfId="64" applyNumberFormat="1" applyFont="1" applyFill="1" applyBorder="1" applyAlignment="1">
      <alignment vertical="center"/>
      <protection/>
    </xf>
    <xf numFmtId="0" fontId="5" fillId="32" borderId="19" xfId="64" applyFont="1" applyFill="1" applyBorder="1" applyAlignment="1">
      <alignment horizontal="left" vertical="center" indent="1"/>
      <protection/>
    </xf>
    <xf numFmtId="0" fontId="5" fillId="32" borderId="16" xfId="64" applyFont="1" applyFill="1" applyBorder="1" applyAlignment="1">
      <alignment vertical="center"/>
      <protection/>
    </xf>
    <xf numFmtId="180" fontId="5" fillId="32" borderId="19" xfId="64" applyNumberFormat="1" applyFont="1" applyFill="1" applyBorder="1" applyAlignment="1">
      <alignment vertical="center"/>
      <protection/>
    </xf>
    <xf numFmtId="0" fontId="5" fillId="32" borderId="0" xfId="64" applyFont="1" applyFill="1" applyBorder="1" applyAlignment="1">
      <alignment vertical="center"/>
      <protection/>
    </xf>
    <xf numFmtId="180" fontId="5" fillId="32" borderId="0" xfId="64" applyNumberFormat="1" applyFont="1" applyFill="1" applyBorder="1" applyAlignment="1">
      <alignment vertical="center"/>
      <protection/>
    </xf>
    <xf numFmtId="0" fontId="4" fillId="32" borderId="16" xfId="64" applyFont="1" applyFill="1" applyBorder="1" applyAlignment="1">
      <alignment vertical="center"/>
      <protection/>
    </xf>
    <xf numFmtId="180" fontId="4" fillId="32" borderId="0" xfId="64" applyNumberFormat="1" applyFont="1" applyFill="1" applyBorder="1" applyAlignment="1">
      <alignment vertical="center"/>
      <protection/>
    </xf>
    <xf numFmtId="0" fontId="5" fillId="32" borderId="19" xfId="64" applyFont="1" applyFill="1" applyBorder="1" applyAlignment="1">
      <alignment horizontal="left" vertical="center"/>
      <protection/>
    </xf>
    <xf numFmtId="0" fontId="5" fillId="32" borderId="63" xfId="64" applyFont="1" applyFill="1" applyBorder="1" applyAlignment="1">
      <alignment horizontal="left" vertical="center"/>
      <protection/>
    </xf>
    <xf numFmtId="0" fontId="5" fillId="32" borderId="64" xfId="64" applyFont="1" applyFill="1" applyBorder="1" applyAlignment="1">
      <alignment vertical="center"/>
      <protection/>
    </xf>
    <xf numFmtId="180" fontId="5" fillId="32" borderId="63" xfId="64" applyNumberFormat="1" applyFont="1" applyFill="1" applyBorder="1" applyAlignment="1">
      <alignment vertical="center"/>
      <protection/>
    </xf>
    <xf numFmtId="0" fontId="5" fillId="32" borderId="36" xfId="64" applyFont="1" applyFill="1" applyBorder="1" applyAlignment="1">
      <alignment vertical="center"/>
      <protection/>
    </xf>
    <xf numFmtId="180" fontId="5" fillId="32" borderId="36" xfId="64" applyNumberFormat="1" applyFont="1" applyFill="1" applyBorder="1" applyAlignment="1">
      <alignment vertical="center"/>
      <protection/>
    </xf>
    <xf numFmtId="0" fontId="4" fillId="32" borderId="64" xfId="64" applyFont="1" applyFill="1" applyBorder="1" applyAlignment="1">
      <alignment vertical="center"/>
      <protection/>
    </xf>
    <xf numFmtId="180" fontId="4" fillId="32" borderId="36" xfId="64" applyNumberFormat="1" applyFont="1" applyFill="1" applyBorder="1" applyAlignment="1">
      <alignment vertical="center"/>
      <protection/>
    </xf>
    <xf numFmtId="0" fontId="7" fillId="32" borderId="0" xfId="64" applyFont="1" applyFill="1" applyAlignment="1">
      <alignment vertical="center"/>
      <protection/>
    </xf>
    <xf numFmtId="0" fontId="7" fillId="32" borderId="0" xfId="64" applyFont="1" applyFill="1" applyBorder="1" applyAlignment="1">
      <alignment vertical="center"/>
      <protection/>
    </xf>
    <xf numFmtId="180" fontId="7" fillId="32" borderId="0" xfId="64" applyNumberFormat="1" applyFont="1" applyFill="1" applyBorder="1" applyAlignment="1">
      <alignment vertical="center"/>
      <protection/>
    </xf>
    <xf numFmtId="180" fontId="5" fillId="32" borderId="0" xfId="64" applyNumberFormat="1" applyFont="1" applyFill="1" applyAlignment="1">
      <alignment vertical="center"/>
      <protection/>
    </xf>
    <xf numFmtId="0" fontId="6" fillId="32" borderId="0" xfId="63" applyFont="1" applyFill="1" applyAlignment="1">
      <alignment horizontal="left" vertical="center"/>
      <protection/>
    </xf>
    <xf numFmtId="0" fontId="5" fillId="32" borderId="0" xfId="63" applyFont="1" applyFill="1">
      <alignment vertical="center"/>
      <protection/>
    </xf>
    <xf numFmtId="0" fontId="8" fillId="32" borderId="0" xfId="43" applyFont="1" applyFill="1" applyAlignment="1" applyProtection="1">
      <alignment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※表紙・目次・見出し・奥付" xfId="63"/>
    <cellStyle name="標準_12_02職員数 2" xfId="64"/>
    <cellStyle name="標準_Sheet1_済_市_選管事務局" xfId="65"/>
    <cellStyle name="標準_政策部" xfId="66"/>
    <cellStyle name="標準_総務部 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7"/>
  <sheetViews>
    <sheetView showGridLines="0" tabSelected="1" zoomScalePageLayoutView="0" workbookViewId="0" topLeftCell="A1">
      <selection activeCell="A1" sqref="A1"/>
    </sheetView>
  </sheetViews>
  <sheetFormatPr defaultColWidth="2.625" defaultRowHeight="18" customHeight="1"/>
  <cols>
    <col min="1" max="1" width="2.625" style="311" customWidth="1"/>
    <col min="2" max="2" width="20.625" style="311" customWidth="1"/>
    <col min="3" max="16384" width="2.625" style="311" customWidth="1"/>
  </cols>
  <sheetData>
    <row r="3" ht="18" customHeight="1">
      <c r="B3" s="310" t="s">
        <v>195</v>
      </c>
    </row>
    <row r="5" ht="18" customHeight="1">
      <c r="B5" s="312" t="s">
        <v>198</v>
      </c>
    </row>
    <row r="6" ht="18" customHeight="1">
      <c r="B6" s="312" t="s">
        <v>199</v>
      </c>
    </row>
    <row r="7" ht="18" customHeight="1">
      <c r="B7" s="312" t="s">
        <v>200</v>
      </c>
    </row>
  </sheetData>
  <sheetProtection/>
  <hyperlinks>
    <hyperlink ref="B5" location="'1'!R1C1" tooltip="1 選挙の状況" display="1 選挙の状況"/>
    <hyperlink ref="B6" location="'2'!R1C1" tooltip="2 職員数" display="2 職員数"/>
    <hyperlink ref="B7" location="'3'!R1C1" tooltip="3 行政機構図" display="3 行政機構図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showGridLines="0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" sqref="K1"/>
    </sheetView>
  </sheetViews>
  <sheetFormatPr defaultColWidth="9.00390625" defaultRowHeight="15" customHeight="1"/>
  <cols>
    <col min="1" max="1" width="8.625" style="204" customWidth="1"/>
    <col min="2" max="2" width="15.625" style="204" customWidth="1"/>
    <col min="3" max="8" width="7.625" style="204" customWidth="1"/>
    <col min="9" max="9" width="6.625" style="204" customWidth="1"/>
    <col min="10" max="11" width="6.125" style="204" customWidth="1"/>
    <col min="12" max="16384" width="9.00390625" style="204" customWidth="1"/>
  </cols>
  <sheetData>
    <row r="1" spans="1:11" s="202" customFormat="1" ht="15" customHeight="1">
      <c r="A1" s="200" t="s">
        <v>276</v>
      </c>
      <c r="B1" s="200"/>
      <c r="C1" s="200"/>
      <c r="D1" s="200"/>
      <c r="E1" s="200"/>
      <c r="F1" s="200"/>
      <c r="G1" s="200"/>
      <c r="H1" s="200"/>
      <c r="I1" s="200"/>
      <c r="J1" s="200"/>
      <c r="K1" s="201" t="s">
        <v>196</v>
      </c>
    </row>
    <row r="2" spans="1:11" ht="15" customHeight="1" thickBo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30" customHeight="1">
      <c r="A3" s="205" t="s">
        <v>170</v>
      </c>
      <c r="B3" s="206" t="s">
        <v>0</v>
      </c>
      <c r="C3" s="207" t="s">
        <v>168</v>
      </c>
      <c r="D3" s="208"/>
      <c r="E3" s="208"/>
      <c r="F3" s="209" t="s">
        <v>169</v>
      </c>
      <c r="G3" s="206"/>
      <c r="H3" s="210"/>
      <c r="I3" s="211" t="s">
        <v>192</v>
      </c>
      <c r="J3" s="212" t="s">
        <v>194</v>
      </c>
      <c r="K3" s="213" t="s">
        <v>193</v>
      </c>
    </row>
    <row r="4" spans="1:11" ht="30" customHeight="1">
      <c r="A4" s="214"/>
      <c r="B4" s="215"/>
      <c r="C4" s="216" t="s">
        <v>1</v>
      </c>
      <c r="D4" s="217" t="s">
        <v>2</v>
      </c>
      <c r="E4" s="218" t="s">
        <v>3</v>
      </c>
      <c r="F4" s="217" t="s">
        <v>1</v>
      </c>
      <c r="G4" s="217" t="s">
        <v>2</v>
      </c>
      <c r="H4" s="218" t="s">
        <v>3</v>
      </c>
      <c r="I4" s="219"/>
      <c r="J4" s="220"/>
      <c r="K4" s="221"/>
    </row>
    <row r="5" spans="1:11" ht="15" customHeight="1">
      <c r="A5" s="222">
        <v>36261</v>
      </c>
      <c r="B5" s="223" t="s">
        <v>4</v>
      </c>
      <c r="C5" s="224">
        <v>16887</v>
      </c>
      <c r="D5" s="224">
        <v>19293</v>
      </c>
      <c r="E5" s="225">
        <v>36180</v>
      </c>
      <c r="F5" s="224">
        <v>9928</v>
      </c>
      <c r="G5" s="224">
        <v>11812</v>
      </c>
      <c r="H5" s="225">
        <v>21740</v>
      </c>
      <c r="I5" s="225">
        <v>1833</v>
      </c>
      <c r="J5" s="226">
        <v>60.09</v>
      </c>
      <c r="K5" s="227">
        <v>0.9548611111111112</v>
      </c>
    </row>
    <row r="6" spans="1:11" ht="15" customHeight="1">
      <c r="A6" s="228">
        <v>36275</v>
      </c>
      <c r="B6" s="229" t="s">
        <v>5</v>
      </c>
      <c r="C6" s="230">
        <v>16948</v>
      </c>
      <c r="D6" s="230">
        <v>19334</v>
      </c>
      <c r="E6" s="231">
        <v>36282</v>
      </c>
      <c r="F6" s="230">
        <v>9710</v>
      </c>
      <c r="G6" s="230">
        <v>11635</v>
      </c>
      <c r="H6" s="231">
        <v>21345</v>
      </c>
      <c r="I6" s="231">
        <v>1919</v>
      </c>
      <c r="J6" s="232">
        <v>58.83</v>
      </c>
      <c r="K6" s="233">
        <v>0.95</v>
      </c>
    </row>
    <row r="7" spans="1:11" ht="15" customHeight="1">
      <c r="A7" s="228">
        <v>36639</v>
      </c>
      <c r="B7" s="229" t="s">
        <v>6</v>
      </c>
      <c r="C7" s="230">
        <v>17119</v>
      </c>
      <c r="D7" s="230">
        <v>19560</v>
      </c>
      <c r="E7" s="231">
        <v>36679</v>
      </c>
      <c r="F7" s="230">
        <v>13760</v>
      </c>
      <c r="G7" s="230">
        <v>16357</v>
      </c>
      <c r="H7" s="231">
        <v>30117</v>
      </c>
      <c r="I7" s="231">
        <v>3978</v>
      </c>
      <c r="J7" s="232">
        <v>82.11</v>
      </c>
      <c r="K7" s="233">
        <v>0.052083333333333336</v>
      </c>
    </row>
    <row r="8" spans="1:11" ht="15" customHeight="1">
      <c r="A8" s="228">
        <v>36702</v>
      </c>
      <c r="B8" s="229" t="s">
        <v>180</v>
      </c>
      <c r="C8" s="230"/>
      <c r="D8" s="230"/>
      <c r="E8" s="231"/>
      <c r="F8" s="230"/>
      <c r="G8" s="230"/>
      <c r="H8" s="231"/>
      <c r="I8" s="231"/>
      <c r="J8" s="232"/>
      <c r="K8" s="233"/>
    </row>
    <row r="9" spans="1:11" ht="15" customHeight="1">
      <c r="A9" s="228"/>
      <c r="B9" s="234" t="s">
        <v>184</v>
      </c>
      <c r="C9" s="230">
        <v>17273</v>
      </c>
      <c r="D9" s="230">
        <v>19697</v>
      </c>
      <c r="E9" s="231">
        <v>36970</v>
      </c>
      <c r="F9" s="230">
        <v>12381</v>
      </c>
      <c r="G9" s="230">
        <v>14055</v>
      </c>
      <c r="H9" s="231">
        <v>26436</v>
      </c>
      <c r="I9" s="231">
        <v>3556</v>
      </c>
      <c r="J9" s="232">
        <v>71.51</v>
      </c>
      <c r="K9" s="233">
        <v>0.9861111111111112</v>
      </c>
    </row>
    <row r="10" spans="1:11" ht="15" customHeight="1">
      <c r="A10" s="228"/>
      <c r="B10" s="234" t="s">
        <v>8</v>
      </c>
      <c r="C10" s="230">
        <v>17273</v>
      </c>
      <c r="D10" s="230">
        <v>19697</v>
      </c>
      <c r="E10" s="231">
        <v>36970</v>
      </c>
      <c r="F10" s="230">
        <v>12375</v>
      </c>
      <c r="G10" s="230">
        <v>14043</v>
      </c>
      <c r="H10" s="231">
        <v>26418</v>
      </c>
      <c r="I10" s="231">
        <v>3555</v>
      </c>
      <c r="J10" s="232">
        <v>71.46</v>
      </c>
      <c r="K10" s="235">
        <v>0.1111111111111111</v>
      </c>
    </row>
    <row r="11" spans="1:11" ht="15" customHeight="1">
      <c r="A11" s="228"/>
      <c r="B11" s="236" t="s">
        <v>166</v>
      </c>
      <c r="C11" s="230">
        <v>17283</v>
      </c>
      <c r="D11" s="230">
        <v>19703</v>
      </c>
      <c r="E11" s="231">
        <v>36986</v>
      </c>
      <c r="F11" s="230">
        <v>12376</v>
      </c>
      <c r="G11" s="230">
        <v>14045</v>
      </c>
      <c r="H11" s="231">
        <v>26421</v>
      </c>
      <c r="I11" s="231">
        <v>3558</v>
      </c>
      <c r="J11" s="232">
        <v>71.44</v>
      </c>
      <c r="K11" s="235"/>
    </row>
    <row r="12" spans="1:11" ht="15" customHeight="1">
      <c r="A12" s="228">
        <v>37101</v>
      </c>
      <c r="B12" s="229" t="s">
        <v>181</v>
      </c>
      <c r="C12" s="230"/>
      <c r="D12" s="230"/>
      <c r="E12" s="231"/>
      <c r="F12" s="230"/>
      <c r="G12" s="230"/>
      <c r="H12" s="231"/>
      <c r="I12" s="231"/>
      <c r="J12" s="232"/>
      <c r="K12" s="233"/>
    </row>
    <row r="13" spans="1:11" ht="15" customHeight="1">
      <c r="A13" s="228"/>
      <c r="B13" s="234" t="s">
        <v>9</v>
      </c>
      <c r="C13" s="230">
        <v>17372</v>
      </c>
      <c r="D13" s="230">
        <v>19793</v>
      </c>
      <c r="E13" s="231">
        <v>37165</v>
      </c>
      <c r="F13" s="230">
        <v>11440</v>
      </c>
      <c r="G13" s="230">
        <v>13010</v>
      </c>
      <c r="H13" s="231">
        <v>24450</v>
      </c>
      <c r="I13" s="231">
        <v>4475</v>
      </c>
      <c r="J13" s="232">
        <v>65.79</v>
      </c>
      <c r="K13" s="233">
        <v>0.027777777777777776</v>
      </c>
    </row>
    <row r="14" spans="1:11" ht="15" customHeight="1">
      <c r="A14" s="228"/>
      <c r="B14" s="234" t="s">
        <v>8</v>
      </c>
      <c r="C14" s="230">
        <v>17372</v>
      </c>
      <c r="D14" s="230">
        <v>19793</v>
      </c>
      <c r="E14" s="231">
        <v>37165</v>
      </c>
      <c r="F14" s="230">
        <v>11449</v>
      </c>
      <c r="G14" s="230">
        <v>13034</v>
      </c>
      <c r="H14" s="231">
        <v>24483</v>
      </c>
      <c r="I14" s="231">
        <v>4511</v>
      </c>
      <c r="J14" s="232">
        <v>65.88</v>
      </c>
      <c r="K14" s="235">
        <v>0.2465277777777778</v>
      </c>
    </row>
    <row r="15" spans="1:11" ht="15" customHeight="1">
      <c r="A15" s="228"/>
      <c r="B15" s="236" t="s">
        <v>166</v>
      </c>
      <c r="C15" s="230">
        <v>17380</v>
      </c>
      <c r="D15" s="230">
        <v>19802</v>
      </c>
      <c r="E15" s="231">
        <v>37182</v>
      </c>
      <c r="F15" s="230">
        <v>11452</v>
      </c>
      <c r="G15" s="230">
        <v>13036</v>
      </c>
      <c r="H15" s="231">
        <v>24488</v>
      </c>
      <c r="I15" s="231">
        <v>4516</v>
      </c>
      <c r="J15" s="232">
        <v>65.86</v>
      </c>
      <c r="K15" s="237"/>
    </row>
    <row r="16" spans="1:11" ht="15" customHeight="1">
      <c r="A16" s="228">
        <v>37101</v>
      </c>
      <c r="B16" s="229" t="s">
        <v>10</v>
      </c>
      <c r="C16" s="230">
        <v>17241</v>
      </c>
      <c r="D16" s="230">
        <v>19652</v>
      </c>
      <c r="E16" s="231">
        <v>36893</v>
      </c>
      <c r="F16" s="230">
        <v>11432</v>
      </c>
      <c r="G16" s="230">
        <v>13013</v>
      </c>
      <c r="H16" s="231">
        <v>24445</v>
      </c>
      <c r="I16" s="231">
        <v>4467</v>
      </c>
      <c r="J16" s="232">
        <v>66.26</v>
      </c>
      <c r="K16" s="233">
        <v>0.9930555555555555</v>
      </c>
    </row>
    <row r="17" spans="1:11" ht="15" customHeight="1">
      <c r="A17" s="228">
        <v>37696</v>
      </c>
      <c r="B17" s="229" t="s">
        <v>183</v>
      </c>
      <c r="C17" s="230"/>
      <c r="D17" s="230"/>
      <c r="E17" s="231"/>
      <c r="F17" s="230"/>
      <c r="G17" s="230"/>
      <c r="H17" s="231"/>
      <c r="I17" s="231"/>
      <c r="J17" s="232"/>
      <c r="K17" s="233"/>
    </row>
    <row r="18" spans="1:11" ht="15" customHeight="1">
      <c r="A18" s="238"/>
      <c r="B18" s="239" t="s">
        <v>185</v>
      </c>
      <c r="C18" s="240">
        <v>1146</v>
      </c>
      <c r="D18" s="240">
        <v>1143</v>
      </c>
      <c r="E18" s="240">
        <v>2289</v>
      </c>
      <c r="F18" s="241" t="s">
        <v>167</v>
      </c>
      <c r="G18" s="241"/>
      <c r="H18" s="241"/>
      <c r="I18" s="241"/>
      <c r="J18" s="241"/>
      <c r="K18" s="241"/>
    </row>
    <row r="19" spans="1:11" ht="15" customHeight="1">
      <c r="A19" s="238"/>
      <c r="B19" s="239" t="s">
        <v>186</v>
      </c>
      <c r="C19" s="240">
        <v>817</v>
      </c>
      <c r="D19" s="240">
        <v>840</v>
      </c>
      <c r="E19" s="240">
        <v>1657</v>
      </c>
      <c r="F19" s="240">
        <v>606</v>
      </c>
      <c r="G19" s="240">
        <v>592</v>
      </c>
      <c r="H19" s="240">
        <v>1198</v>
      </c>
      <c r="I19" s="240">
        <v>199</v>
      </c>
      <c r="J19" s="242">
        <v>72.3</v>
      </c>
      <c r="K19" s="243">
        <v>0.3819444444444444</v>
      </c>
    </row>
    <row r="20" spans="1:11" ht="15" customHeight="1">
      <c r="A20" s="238"/>
      <c r="B20" s="239" t="s">
        <v>187</v>
      </c>
      <c r="C20" s="240">
        <v>835</v>
      </c>
      <c r="D20" s="240">
        <v>880</v>
      </c>
      <c r="E20" s="240">
        <v>1715</v>
      </c>
      <c r="F20" s="241" t="s">
        <v>167</v>
      </c>
      <c r="G20" s="241"/>
      <c r="H20" s="241"/>
      <c r="I20" s="241"/>
      <c r="J20" s="241"/>
      <c r="K20" s="241"/>
    </row>
    <row r="21" spans="1:11" ht="15" customHeight="1">
      <c r="A21" s="238"/>
      <c r="B21" s="239" t="s">
        <v>188</v>
      </c>
      <c r="C21" s="240">
        <v>697</v>
      </c>
      <c r="D21" s="240">
        <v>734</v>
      </c>
      <c r="E21" s="240">
        <v>1431</v>
      </c>
      <c r="F21" s="241" t="s">
        <v>167</v>
      </c>
      <c r="G21" s="241"/>
      <c r="H21" s="241"/>
      <c r="I21" s="241"/>
      <c r="J21" s="241"/>
      <c r="K21" s="241"/>
    </row>
    <row r="22" spans="1:11" ht="15" customHeight="1">
      <c r="A22" s="238"/>
      <c r="B22" s="239" t="s">
        <v>189</v>
      </c>
      <c r="C22" s="240">
        <v>1053</v>
      </c>
      <c r="D22" s="240">
        <v>969</v>
      </c>
      <c r="E22" s="240">
        <v>2022</v>
      </c>
      <c r="F22" s="240">
        <v>695</v>
      </c>
      <c r="G22" s="240">
        <v>599</v>
      </c>
      <c r="H22" s="240">
        <v>1294</v>
      </c>
      <c r="I22" s="240">
        <v>158</v>
      </c>
      <c r="J22" s="242">
        <v>64</v>
      </c>
      <c r="K22" s="243">
        <v>0.3847222222222222</v>
      </c>
    </row>
    <row r="23" spans="1:11" ht="15" customHeight="1">
      <c r="A23" s="238"/>
      <c r="B23" s="239" t="s">
        <v>190</v>
      </c>
      <c r="C23" s="240">
        <v>845</v>
      </c>
      <c r="D23" s="240">
        <v>712</v>
      </c>
      <c r="E23" s="240">
        <v>1557</v>
      </c>
      <c r="F23" s="241" t="s">
        <v>167</v>
      </c>
      <c r="G23" s="241"/>
      <c r="H23" s="241"/>
      <c r="I23" s="241"/>
      <c r="J23" s="241"/>
      <c r="K23" s="241"/>
    </row>
    <row r="24" spans="1:11" ht="15" customHeight="1">
      <c r="A24" s="238">
        <v>37724</v>
      </c>
      <c r="B24" s="229" t="s">
        <v>4</v>
      </c>
      <c r="C24" s="240">
        <v>17271</v>
      </c>
      <c r="D24" s="240">
        <v>19713</v>
      </c>
      <c r="E24" s="240">
        <v>36984</v>
      </c>
      <c r="F24" s="240">
        <v>9063</v>
      </c>
      <c r="G24" s="240">
        <v>10823</v>
      </c>
      <c r="H24" s="240">
        <v>19886</v>
      </c>
      <c r="I24" s="240">
        <v>2540</v>
      </c>
      <c r="J24" s="242">
        <v>53.77</v>
      </c>
      <c r="K24" s="244">
        <v>0.9305555555555555</v>
      </c>
    </row>
    <row r="25" spans="1:11" ht="15" customHeight="1">
      <c r="A25" s="238">
        <v>37738</v>
      </c>
      <c r="B25" s="229" t="s">
        <v>5</v>
      </c>
      <c r="C25" s="240">
        <v>17284</v>
      </c>
      <c r="D25" s="240">
        <v>19729</v>
      </c>
      <c r="E25" s="240">
        <v>37013</v>
      </c>
      <c r="F25" s="240">
        <v>9427</v>
      </c>
      <c r="G25" s="240">
        <v>11278</v>
      </c>
      <c r="H25" s="240">
        <v>20705</v>
      </c>
      <c r="I25" s="240">
        <v>2630</v>
      </c>
      <c r="J25" s="242">
        <v>55.94</v>
      </c>
      <c r="K25" s="244">
        <v>0.9305555555555555</v>
      </c>
    </row>
    <row r="26" spans="1:11" ht="15" customHeight="1">
      <c r="A26" s="238">
        <v>37738</v>
      </c>
      <c r="B26" s="229" t="s">
        <v>11</v>
      </c>
      <c r="C26" s="240">
        <v>17284</v>
      </c>
      <c r="D26" s="240">
        <v>19729</v>
      </c>
      <c r="E26" s="240">
        <v>37013</v>
      </c>
      <c r="F26" s="240">
        <v>9424</v>
      </c>
      <c r="G26" s="240">
        <v>11278</v>
      </c>
      <c r="H26" s="240">
        <v>20702</v>
      </c>
      <c r="I26" s="240">
        <v>2630</v>
      </c>
      <c r="J26" s="242">
        <v>55.93</v>
      </c>
      <c r="K26" s="244">
        <v>0.9548611111111112</v>
      </c>
    </row>
    <row r="27" spans="1:11" ht="15" customHeight="1">
      <c r="A27" s="238">
        <v>37934</v>
      </c>
      <c r="B27" s="229" t="s">
        <v>201</v>
      </c>
      <c r="C27" s="240"/>
      <c r="D27" s="240"/>
      <c r="E27" s="240"/>
      <c r="F27" s="240"/>
      <c r="G27" s="240"/>
      <c r="H27" s="240"/>
      <c r="I27" s="240"/>
      <c r="J27" s="242"/>
      <c r="K27" s="244"/>
    </row>
    <row r="28" spans="1:11" ht="15" customHeight="1">
      <c r="A28" s="238"/>
      <c r="B28" s="234" t="s">
        <v>184</v>
      </c>
      <c r="C28" s="240">
        <v>17504</v>
      </c>
      <c r="D28" s="240">
        <v>19920</v>
      </c>
      <c r="E28" s="240">
        <v>37424</v>
      </c>
      <c r="F28" s="240">
        <v>11922</v>
      </c>
      <c r="G28" s="240">
        <v>13576</v>
      </c>
      <c r="H28" s="240">
        <v>25498</v>
      </c>
      <c r="I28" s="240">
        <v>4641</v>
      </c>
      <c r="J28" s="242">
        <v>68.13</v>
      </c>
      <c r="K28" s="244">
        <v>0.9756944444444445</v>
      </c>
    </row>
    <row r="29" spans="1:11" ht="15" customHeight="1">
      <c r="A29" s="238"/>
      <c r="B29" s="234" t="s">
        <v>8</v>
      </c>
      <c r="C29" s="240">
        <v>17504</v>
      </c>
      <c r="D29" s="240">
        <v>19920</v>
      </c>
      <c r="E29" s="240">
        <v>37424</v>
      </c>
      <c r="F29" s="240">
        <v>11920</v>
      </c>
      <c r="G29" s="240">
        <v>13573</v>
      </c>
      <c r="H29" s="240">
        <v>25493</v>
      </c>
      <c r="I29" s="240">
        <v>4640</v>
      </c>
      <c r="J29" s="242">
        <v>68.12</v>
      </c>
      <c r="K29" s="245">
        <v>0</v>
      </c>
    </row>
    <row r="30" spans="1:11" ht="15" customHeight="1">
      <c r="A30" s="238"/>
      <c r="B30" s="236" t="s">
        <v>166</v>
      </c>
      <c r="C30" s="240">
        <v>17514</v>
      </c>
      <c r="D30" s="240">
        <v>19931</v>
      </c>
      <c r="E30" s="240">
        <v>37445</v>
      </c>
      <c r="F30" s="240">
        <v>11924</v>
      </c>
      <c r="G30" s="240">
        <v>13576</v>
      </c>
      <c r="H30" s="240">
        <v>25500</v>
      </c>
      <c r="I30" s="240">
        <v>4640</v>
      </c>
      <c r="J30" s="242">
        <v>68.1</v>
      </c>
      <c r="K30" s="246"/>
    </row>
    <row r="31" spans="1:11" ht="15" customHeight="1">
      <c r="A31" s="238"/>
      <c r="B31" s="234" t="s">
        <v>12</v>
      </c>
      <c r="C31" s="240">
        <v>17504</v>
      </c>
      <c r="D31" s="240">
        <v>19920</v>
      </c>
      <c r="E31" s="240">
        <v>37424</v>
      </c>
      <c r="F31" s="240">
        <v>11278</v>
      </c>
      <c r="G31" s="240">
        <v>12813</v>
      </c>
      <c r="H31" s="240">
        <v>24091</v>
      </c>
      <c r="I31" s="240">
        <v>4033</v>
      </c>
      <c r="J31" s="242">
        <v>64.37312954253954</v>
      </c>
      <c r="K31" s="244">
        <v>0.020833333333333332</v>
      </c>
    </row>
    <row r="32" spans="1:11" ht="15" customHeight="1">
      <c r="A32" s="238">
        <v>38102</v>
      </c>
      <c r="B32" s="247" t="s">
        <v>13</v>
      </c>
      <c r="C32" s="240">
        <v>17334</v>
      </c>
      <c r="D32" s="240">
        <v>19731</v>
      </c>
      <c r="E32" s="240">
        <v>37065</v>
      </c>
      <c r="F32" s="240">
        <v>12284</v>
      </c>
      <c r="G32" s="240">
        <v>14682</v>
      </c>
      <c r="H32" s="240">
        <v>26966</v>
      </c>
      <c r="I32" s="240">
        <v>4783</v>
      </c>
      <c r="J32" s="242">
        <v>72.75327128018347</v>
      </c>
      <c r="K32" s="244">
        <v>0.9722222222222222</v>
      </c>
    </row>
    <row r="33" spans="1:11" ht="15" customHeight="1">
      <c r="A33" s="238">
        <v>38179</v>
      </c>
      <c r="B33" s="247" t="s">
        <v>191</v>
      </c>
      <c r="C33" s="240"/>
      <c r="D33" s="240"/>
      <c r="E33" s="240"/>
      <c r="F33" s="240"/>
      <c r="G33" s="240"/>
      <c r="H33" s="240"/>
      <c r="I33" s="240"/>
      <c r="J33" s="242"/>
      <c r="K33" s="244"/>
    </row>
    <row r="34" spans="1:11" ht="15" customHeight="1">
      <c r="A34" s="238"/>
      <c r="B34" s="234" t="s">
        <v>9</v>
      </c>
      <c r="C34" s="240">
        <v>17529</v>
      </c>
      <c r="D34" s="240">
        <v>19918</v>
      </c>
      <c r="E34" s="240">
        <v>37447</v>
      </c>
      <c r="F34" s="240">
        <v>10887</v>
      </c>
      <c r="G34" s="240">
        <v>12030</v>
      </c>
      <c r="H34" s="240">
        <v>22917</v>
      </c>
      <c r="I34" s="240">
        <v>4513</v>
      </c>
      <c r="J34" s="242">
        <v>61.19849387133816</v>
      </c>
      <c r="K34" s="244">
        <v>0.9618055555555555</v>
      </c>
    </row>
    <row r="35" spans="1:11" ht="15" customHeight="1">
      <c r="A35" s="238"/>
      <c r="B35" s="234" t="s">
        <v>8</v>
      </c>
      <c r="C35" s="240">
        <v>17529</v>
      </c>
      <c r="D35" s="240">
        <v>19918</v>
      </c>
      <c r="E35" s="240">
        <v>37447</v>
      </c>
      <c r="F35" s="240">
        <v>10887</v>
      </c>
      <c r="G35" s="240">
        <v>12032</v>
      </c>
      <c r="H35" s="240">
        <v>22919</v>
      </c>
      <c r="I35" s="240">
        <v>4517</v>
      </c>
      <c r="J35" s="242">
        <v>61.20383475311774</v>
      </c>
      <c r="K35" s="245">
        <v>0.05</v>
      </c>
    </row>
    <row r="36" spans="1:11" ht="15" customHeight="1">
      <c r="A36" s="238"/>
      <c r="B36" s="236" t="s">
        <v>166</v>
      </c>
      <c r="C36" s="240">
        <v>17541</v>
      </c>
      <c r="D36" s="240">
        <v>19930</v>
      </c>
      <c r="E36" s="240">
        <v>37471</v>
      </c>
      <c r="F36" s="240">
        <v>10894</v>
      </c>
      <c r="G36" s="240">
        <v>12037</v>
      </c>
      <c r="H36" s="240">
        <v>22931</v>
      </c>
      <c r="I36" s="240">
        <v>4517</v>
      </c>
      <c r="J36" s="242">
        <v>61.1966587494329</v>
      </c>
      <c r="K36" s="245"/>
    </row>
    <row r="37" spans="1:11" ht="15" customHeight="1">
      <c r="A37" s="228">
        <v>38536</v>
      </c>
      <c r="B37" s="229" t="s">
        <v>10</v>
      </c>
      <c r="C37" s="230">
        <v>17375</v>
      </c>
      <c r="D37" s="230">
        <v>19666</v>
      </c>
      <c r="E37" s="231">
        <v>37041</v>
      </c>
      <c r="F37" s="230">
        <v>8802</v>
      </c>
      <c r="G37" s="230">
        <v>10213</v>
      </c>
      <c r="H37" s="231">
        <v>19015</v>
      </c>
      <c r="I37" s="231">
        <v>3543</v>
      </c>
      <c r="J37" s="232">
        <v>51.335007154</v>
      </c>
      <c r="K37" s="233">
        <v>0.4166666666666667</v>
      </c>
    </row>
    <row r="38" spans="1:11" ht="15" customHeight="1">
      <c r="A38" s="228">
        <v>38606</v>
      </c>
      <c r="B38" s="229" t="s">
        <v>180</v>
      </c>
      <c r="C38" s="230"/>
      <c r="D38" s="230"/>
      <c r="E38" s="231"/>
      <c r="F38" s="230"/>
      <c r="G38" s="230"/>
      <c r="H38" s="231"/>
      <c r="I38" s="231"/>
      <c r="J38" s="232"/>
      <c r="K38" s="233"/>
    </row>
    <row r="39" spans="1:11" ht="15" customHeight="1">
      <c r="A39" s="238"/>
      <c r="B39" s="234" t="s">
        <v>184</v>
      </c>
      <c r="C39" s="240">
        <v>17565</v>
      </c>
      <c r="D39" s="240">
        <v>19832</v>
      </c>
      <c r="E39" s="240">
        <v>37397</v>
      </c>
      <c r="F39" s="240">
        <v>12762</v>
      </c>
      <c r="G39" s="240">
        <v>14437</v>
      </c>
      <c r="H39" s="240">
        <v>27199</v>
      </c>
      <c r="I39" s="240">
        <v>5818</v>
      </c>
      <c r="J39" s="242">
        <v>72.73</v>
      </c>
      <c r="K39" s="244">
        <v>0.45694444444444443</v>
      </c>
    </row>
    <row r="40" spans="1:11" ht="15" customHeight="1">
      <c r="A40" s="238"/>
      <c r="B40" s="234" t="s">
        <v>8</v>
      </c>
      <c r="C40" s="240">
        <v>17565</v>
      </c>
      <c r="D40" s="240">
        <v>19832</v>
      </c>
      <c r="E40" s="240">
        <v>37397</v>
      </c>
      <c r="F40" s="240">
        <v>12762</v>
      </c>
      <c r="G40" s="240">
        <v>14436</v>
      </c>
      <c r="H40" s="240">
        <v>27198</v>
      </c>
      <c r="I40" s="240">
        <v>5821</v>
      </c>
      <c r="J40" s="242">
        <v>72.72</v>
      </c>
      <c r="K40" s="245">
        <v>0.47222222222222227</v>
      </c>
    </row>
    <row r="41" spans="1:11" ht="15" customHeight="1">
      <c r="A41" s="238"/>
      <c r="B41" s="236" t="s">
        <v>166</v>
      </c>
      <c r="C41" s="240">
        <v>17575</v>
      </c>
      <c r="D41" s="240">
        <v>19844</v>
      </c>
      <c r="E41" s="240">
        <v>37419</v>
      </c>
      <c r="F41" s="240">
        <v>12766</v>
      </c>
      <c r="G41" s="240">
        <v>14441</v>
      </c>
      <c r="H41" s="240">
        <v>27207</v>
      </c>
      <c r="I41" s="240">
        <v>5821</v>
      </c>
      <c r="J41" s="242">
        <v>72.71</v>
      </c>
      <c r="K41" s="245"/>
    </row>
    <row r="42" spans="1:11" ht="15" customHeight="1">
      <c r="A42" s="238"/>
      <c r="B42" s="234" t="s">
        <v>12</v>
      </c>
      <c r="C42" s="240">
        <v>17565</v>
      </c>
      <c r="D42" s="240">
        <v>19832</v>
      </c>
      <c r="E42" s="240">
        <v>37397</v>
      </c>
      <c r="F42" s="240">
        <v>11950</v>
      </c>
      <c r="G42" s="240">
        <v>13416</v>
      </c>
      <c r="H42" s="240">
        <v>25366</v>
      </c>
      <c r="I42" s="240">
        <v>5058</v>
      </c>
      <c r="J42" s="242">
        <v>67.83</v>
      </c>
      <c r="K42" s="244">
        <v>0.125</v>
      </c>
    </row>
    <row r="43" spans="1:11" ht="15" customHeight="1">
      <c r="A43" s="238">
        <v>38795</v>
      </c>
      <c r="B43" s="229" t="s">
        <v>183</v>
      </c>
      <c r="C43" s="240"/>
      <c r="D43" s="240"/>
      <c r="E43" s="240"/>
      <c r="F43" s="240"/>
      <c r="G43" s="240"/>
      <c r="H43" s="240"/>
      <c r="I43" s="240"/>
      <c r="J43" s="242"/>
      <c r="K43" s="244"/>
    </row>
    <row r="44" spans="1:11" ht="15" customHeight="1">
      <c r="A44" s="238"/>
      <c r="B44" s="239" t="s">
        <v>185</v>
      </c>
      <c r="C44" s="240">
        <v>1034</v>
      </c>
      <c r="D44" s="240">
        <v>1043</v>
      </c>
      <c r="E44" s="240">
        <v>2077</v>
      </c>
      <c r="F44" s="241" t="s">
        <v>167</v>
      </c>
      <c r="G44" s="241"/>
      <c r="H44" s="241"/>
      <c r="I44" s="241"/>
      <c r="J44" s="241"/>
      <c r="K44" s="241"/>
    </row>
    <row r="45" spans="1:11" ht="15" customHeight="1">
      <c r="A45" s="238"/>
      <c r="B45" s="239" t="s">
        <v>186</v>
      </c>
      <c r="C45" s="240">
        <v>769</v>
      </c>
      <c r="D45" s="240">
        <v>766</v>
      </c>
      <c r="E45" s="240">
        <v>1535</v>
      </c>
      <c r="F45" s="241" t="s">
        <v>167</v>
      </c>
      <c r="G45" s="241"/>
      <c r="H45" s="241"/>
      <c r="I45" s="241"/>
      <c r="J45" s="241"/>
      <c r="K45" s="241"/>
    </row>
    <row r="46" spans="1:11" ht="15" customHeight="1">
      <c r="A46" s="238"/>
      <c r="B46" s="239" t="s">
        <v>187</v>
      </c>
      <c r="C46" s="240">
        <v>775</v>
      </c>
      <c r="D46" s="240">
        <v>762</v>
      </c>
      <c r="E46" s="240">
        <v>1537</v>
      </c>
      <c r="F46" s="241" t="s">
        <v>167</v>
      </c>
      <c r="G46" s="241"/>
      <c r="H46" s="241"/>
      <c r="I46" s="241"/>
      <c r="J46" s="241"/>
      <c r="K46" s="241"/>
    </row>
    <row r="47" spans="1:11" ht="15" customHeight="1">
      <c r="A47" s="238"/>
      <c r="B47" s="239" t="s">
        <v>188</v>
      </c>
      <c r="C47" s="240">
        <v>608</v>
      </c>
      <c r="D47" s="240">
        <v>593</v>
      </c>
      <c r="E47" s="240">
        <v>1201</v>
      </c>
      <c r="F47" s="241" t="s">
        <v>167</v>
      </c>
      <c r="G47" s="241"/>
      <c r="H47" s="241"/>
      <c r="I47" s="241"/>
      <c r="J47" s="241"/>
      <c r="K47" s="241"/>
    </row>
    <row r="48" spans="1:11" ht="15" customHeight="1">
      <c r="A48" s="238"/>
      <c r="B48" s="239" t="s">
        <v>189</v>
      </c>
      <c r="C48" s="240">
        <v>951</v>
      </c>
      <c r="D48" s="240">
        <v>850</v>
      </c>
      <c r="E48" s="240">
        <v>1801</v>
      </c>
      <c r="F48" s="241" t="s">
        <v>167</v>
      </c>
      <c r="G48" s="241"/>
      <c r="H48" s="241"/>
      <c r="I48" s="241"/>
      <c r="J48" s="241"/>
      <c r="K48" s="241"/>
    </row>
    <row r="49" spans="1:11" ht="15" customHeight="1">
      <c r="A49" s="238"/>
      <c r="B49" s="239" t="s">
        <v>190</v>
      </c>
      <c r="C49" s="240">
        <v>802</v>
      </c>
      <c r="D49" s="240">
        <v>650</v>
      </c>
      <c r="E49" s="240">
        <v>1452</v>
      </c>
      <c r="F49" s="241" t="s">
        <v>167</v>
      </c>
      <c r="G49" s="241"/>
      <c r="H49" s="241"/>
      <c r="I49" s="241"/>
      <c r="J49" s="241"/>
      <c r="K49" s="241"/>
    </row>
    <row r="50" spans="1:11" ht="15" customHeight="1">
      <c r="A50" s="238">
        <v>39138</v>
      </c>
      <c r="B50" s="229" t="s">
        <v>5</v>
      </c>
      <c r="C50" s="240">
        <v>17422</v>
      </c>
      <c r="D50" s="240">
        <v>19680</v>
      </c>
      <c r="E50" s="240">
        <f aca="true" t="shared" si="0" ref="E50:E71">SUM(C50:D50)</f>
        <v>37102</v>
      </c>
      <c r="F50" s="240">
        <v>10236</v>
      </c>
      <c r="G50" s="240">
        <v>11892</v>
      </c>
      <c r="H50" s="240">
        <f aca="true" t="shared" si="1" ref="H50:H59">SUM(F50:G50)</f>
        <v>22128</v>
      </c>
      <c r="I50" s="240">
        <v>4300</v>
      </c>
      <c r="J50" s="242">
        <f aca="true" t="shared" si="2" ref="J50:J59">H50/E50*100</f>
        <v>59.64098970405908</v>
      </c>
      <c r="K50" s="244">
        <v>0.9236111111111112</v>
      </c>
    </row>
    <row r="51" spans="1:11" ht="15" customHeight="1">
      <c r="A51" s="238">
        <v>39180</v>
      </c>
      <c r="B51" s="229" t="s">
        <v>4</v>
      </c>
      <c r="C51" s="248">
        <v>17331</v>
      </c>
      <c r="D51" s="240">
        <v>19584</v>
      </c>
      <c r="E51" s="240">
        <f t="shared" si="0"/>
        <v>36915</v>
      </c>
      <c r="F51" s="240">
        <v>9462</v>
      </c>
      <c r="G51" s="240">
        <v>10817</v>
      </c>
      <c r="H51" s="240">
        <f t="shared" si="1"/>
        <v>20279</v>
      </c>
      <c r="I51" s="240">
        <v>4025</v>
      </c>
      <c r="J51" s="242">
        <f t="shared" si="2"/>
        <v>54.93430854666125</v>
      </c>
      <c r="K51" s="244">
        <v>0.9236111111111112</v>
      </c>
    </row>
    <row r="52" spans="1:11" ht="15" customHeight="1">
      <c r="A52" s="238">
        <v>39292</v>
      </c>
      <c r="B52" s="247" t="s">
        <v>164</v>
      </c>
      <c r="C52" s="240"/>
      <c r="D52" s="240"/>
      <c r="E52" s="240"/>
      <c r="F52" s="240"/>
      <c r="G52" s="240"/>
      <c r="H52" s="240"/>
      <c r="I52" s="240"/>
      <c r="J52" s="242"/>
      <c r="K52" s="244"/>
    </row>
    <row r="53" spans="1:11" ht="15" customHeight="1">
      <c r="A53" s="249"/>
      <c r="B53" s="234" t="s">
        <v>9</v>
      </c>
      <c r="C53" s="240">
        <v>17498</v>
      </c>
      <c r="D53" s="240">
        <v>19726</v>
      </c>
      <c r="E53" s="240">
        <f t="shared" si="0"/>
        <v>37224</v>
      </c>
      <c r="F53" s="240">
        <v>11190</v>
      </c>
      <c r="G53" s="240">
        <v>12284</v>
      </c>
      <c r="H53" s="240">
        <f t="shared" si="1"/>
        <v>23474</v>
      </c>
      <c r="I53" s="240">
        <v>6443</v>
      </c>
      <c r="J53" s="242">
        <f t="shared" si="2"/>
        <v>63.061465721040186</v>
      </c>
      <c r="K53" s="245">
        <v>0.9625</v>
      </c>
    </row>
    <row r="54" spans="1:11" ht="15" customHeight="1">
      <c r="A54" s="238"/>
      <c r="B54" s="236" t="s">
        <v>166</v>
      </c>
      <c r="C54" s="240">
        <v>17508</v>
      </c>
      <c r="D54" s="240">
        <v>19741</v>
      </c>
      <c r="E54" s="240">
        <f t="shared" si="0"/>
        <v>37249</v>
      </c>
      <c r="F54" s="240">
        <v>11193</v>
      </c>
      <c r="G54" s="240">
        <v>12288</v>
      </c>
      <c r="H54" s="240">
        <f t="shared" si="1"/>
        <v>23481</v>
      </c>
      <c r="I54" s="240">
        <v>6450</v>
      </c>
      <c r="J54" s="242">
        <f t="shared" si="2"/>
        <v>63.037933904265884</v>
      </c>
      <c r="K54" s="245"/>
    </row>
    <row r="55" spans="1:11" ht="15" customHeight="1">
      <c r="A55" s="238"/>
      <c r="B55" s="234" t="s">
        <v>8</v>
      </c>
      <c r="C55" s="240">
        <v>17498</v>
      </c>
      <c r="D55" s="240">
        <v>19726</v>
      </c>
      <c r="E55" s="240">
        <f t="shared" si="0"/>
        <v>37224</v>
      </c>
      <c r="F55" s="240">
        <v>11189</v>
      </c>
      <c r="G55" s="240">
        <v>12282</v>
      </c>
      <c r="H55" s="240">
        <f t="shared" si="1"/>
        <v>23471</v>
      </c>
      <c r="I55" s="240">
        <v>6443</v>
      </c>
      <c r="J55" s="242">
        <f t="shared" si="2"/>
        <v>63.05340640447024</v>
      </c>
      <c r="K55" s="245">
        <v>0.1423611111111111</v>
      </c>
    </row>
    <row r="56" spans="1:11" ht="15" customHeight="1">
      <c r="A56" s="238"/>
      <c r="B56" s="236" t="s">
        <v>166</v>
      </c>
      <c r="C56" s="240">
        <v>17508</v>
      </c>
      <c r="D56" s="240">
        <v>19741</v>
      </c>
      <c r="E56" s="240">
        <f t="shared" si="0"/>
        <v>37249</v>
      </c>
      <c r="F56" s="240">
        <v>11192</v>
      </c>
      <c r="G56" s="240">
        <v>12286</v>
      </c>
      <c r="H56" s="240">
        <f t="shared" si="1"/>
        <v>23478</v>
      </c>
      <c r="I56" s="240">
        <v>6450</v>
      </c>
      <c r="J56" s="242">
        <f t="shared" si="2"/>
        <v>63.02987999677844</v>
      </c>
      <c r="K56" s="245"/>
    </row>
    <row r="57" spans="1:11" ht="15" customHeight="1">
      <c r="A57" s="238">
        <v>39558</v>
      </c>
      <c r="B57" s="247" t="s">
        <v>13</v>
      </c>
      <c r="C57" s="240">
        <v>17258</v>
      </c>
      <c r="D57" s="240">
        <v>19406</v>
      </c>
      <c r="E57" s="240">
        <f t="shared" si="0"/>
        <v>36664</v>
      </c>
      <c r="F57" s="240">
        <v>11674</v>
      </c>
      <c r="G57" s="240">
        <v>13790</v>
      </c>
      <c r="H57" s="240">
        <f t="shared" si="1"/>
        <v>25464</v>
      </c>
      <c r="I57" s="240">
        <v>5880</v>
      </c>
      <c r="J57" s="242">
        <f t="shared" si="2"/>
        <v>69.45232380536767</v>
      </c>
      <c r="K57" s="244">
        <v>0.9868055555555556</v>
      </c>
    </row>
    <row r="58" spans="1:11" ht="15" customHeight="1">
      <c r="A58" s="238">
        <v>39887</v>
      </c>
      <c r="B58" s="247" t="s">
        <v>182</v>
      </c>
      <c r="C58" s="240"/>
      <c r="D58" s="240"/>
      <c r="E58" s="240"/>
      <c r="F58" s="240"/>
      <c r="G58" s="240"/>
      <c r="H58" s="240"/>
      <c r="I58" s="240"/>
      <c r="J58" s="242"/>
      <c r="K58" s="244"/>
    </row>
    <row r="59" spans="1:11" ht="15" customHeight="1">
      <c r="A59" s="249"/>
      <c r="B59" s="239" t="s">
        <v>185</v>
      </c>
      <c r="C59" s="240">
        <v>972</v>
      </c>
      <c r="D59" s="240">
        <v>945</v>
      </c>
      <c r="E59" s="240">
        <f t="shared" si="0"/>
        <v>1917</v>
      </c>
      <c r="F59" s="240">
        <v>580</v>
      </c>
      <c r="G59" s="240">
        <v>453</v>
      </c>
      <c r="H59" s="240">
        <f t="shared" si="1"/>
        <v>1033</v>
      </c>
      <c r="I59" s="240">
        <v>250</v>
      </c>
      <c r="J59" s="242">
        <f t="shared" si="2"/>
        <v>53.88628064684403</v>
      </c>
      <c r="K59" s="244">
        <v>0.8805555555555555</v>
      </c>
    </row>
    <row r="60" spans="1:11" ht="15" customHeight="1">
      <c r="A60" s="238"/>
      <c r="B60" s="239" t="s">
        <v>186</v>
      </c>
      <c r="C60" s="240">
        <v>721</v>
      </c>
      <c r="D60" s="240">
        <v>701</v>
      </c>
      <c r="E60" s="240">
        <f t="shared" si="0"/>
        <v>1422</v>
      </c>
      <c r="F60" s="241" t="s">
        <v>167</v>
      </c>
      <c r="G60" s="241"/>
      <c r="H60" s="241"/>
      <c r="I60" s="241"/>
      <c r="J60" s="241"/>
      <c r="K60" s="241"/>
    </row>
    <row r="61" spans="1:11" ht="15" customHeight="1">
      <c r="A61" s="238"/>
      <c r="B61" s="239" t="s">
        <v>187</v>
      </c>
      <c r="C61" s="240">
        <v>753</v>
      </c>
      <c r="D61" s="240">
        <v>726</v>
      </c>
      <c r="E61" s="240">
        <f t="shared" si="0"/>
        <v>1479</v>
      </c>
      <c r="F61" s="241" t="s">
        <v>167</v>
      </c>
      <c r="G61" s="241"/>
      <c r="H61" s="241"/>
      <c r="I61" s="241"/>
      <c r="J61" s="241"/>
      <c r="K61" s="241"/>
    </row>
    <row r="62" spans="1:11" ht="15" customHeight="1">
      <c r="A62" s="238"/>
      <c r="B62" s="239" t="s">
        <v>188</v>
      </c>
      <c r="C62" s="240">
        <v>563</v>
      </c>
      <c r="D62" s="240">
        <v>546</v>
      </c>
      <c r="E62" s="240">
        <f t="shared" si="0"/>
        <v>1109</v>
      </c>
      <c r="F62" s="241" t="s">
        <v>167</v>
      </c>
      <c r="G62" s="241"/>
      <c r="H62" s="241"/>
      <c r="I62" s="241"/>
      <c r="J62" s="241"/>
      <c r="K62" s="241"/>
    </row>
    <row r="63" spans="1:11" ht="15" customHeight="1">
      <c r="A63" s="238"/>
      <c r="B63" s="239" t="s">
        <v>189</v>
      </c>
      <c r="C63" s="240">
        <v>920</v>
      </c>
      <c r="D63" s="240">
        <v>801</v>
      </c>
      <c r="E63" s="240">
        <f t="shared" si="0"/>
        <v>1721</v>
      </c>
      <c r="F63" s="241" t="s">
        <v>167</v>
      </c>
      <c r="G63" s="241"/>
      <c r="H63" s="241"/>
      <c r="I63" s="241"/>
      <c r="J63" s="241"/>
      <c r="K63" s="241"/>
    </row>
    <row r="64" spans="1:11" ht="15" customHeight="1">
      <c r="A64" s="238"/>
      <c r="B64" s="239" t="s">
        <v>190</v>
      </c>
      <c r="C64" s="240">
        <v>692</v>
      </c>
      <c r="D64" s="240">
        <v>535</v>
      </c>
      <c r="E64" s="240">
        <f t="shared" si="0"/>
        <v>1227</v>
      </c>
      <c r="F64" s="241" t="s">
        <v>167</v>
      </c>
      <c r="G64" s="241"/>
      <c r="H64" s="241"/>
      <c r="I64" s="241"/>
      <c r="J64" s="241"/>
      <c r="K64" s="241"/>
    </row>
    <row r="65" spans="1:11" ht="15" customHeight="1">
      <c r="A65" s="228">
        <v>39999</v>
      </c>
      <c r="B65" s="229" t="s">
        <v>10</v>
      </c>
      <c r="C65" s="230">
        <v>17141</v>
      </c>
      <c r="D65" s="230">
        <v>19284</v>
      </c>
      <c r="E65" s="240">
        <f t="shared" si="0"/>
        <v>36425</v>
      </c>
      <c r="F65" s="230">
        <v>8829</v>
      </c>
      <c r="G65" s="230">
        <v>10172</v>
      </c>
      <c r="H65" s="240">
        <f aca="true" t="shared" si="3" ref="H65:H71">SUM(F65:G65)</f>
        <v>19001</v>
      </c>
      <c r="I65" s="231">
        <v>4968</v>
      </c>
      <c r="J65" s="242">
        <f aca="true" t="shared" si="4" ref="J65:J78">H65/E65*100</f>
        <v>52.16472203157172</v>
      </c>
      <c r="K65" s="233">
        <v>0.9444444444444445</v>
      </c>
    </row>
    <row r="66" spans="1:11" ht="15" customHeight="1">
      <c r="A66" s="238">
        <v>40055</v>
      </c>
      <c r="B66" s="247" t="s">
        <v>135</v>
      </c>
      <c r="C66" s="230"/>
      <c r="D66" s="230"/>
      <c r="E66" s="240"/>
      <c r="F66" s="230"/>
      <c r="G66" s="230"/>
      <c r="H66" s="240"/>
      <c r="I66" s="231"/>
      <c r="J66" s="242"/>
      <c r="K66" s="233"/>
    </row>
    <row r="67" spans="1:11" ht="15" customHeight="1">
      <c r="A67" s="249"/>
      <c r="B67" s="234" t="s">
        <v>7</v>
      </c>
      <c r="C67" s="240">
        <v>17316</v>
      </c>
      <c r="D67" s="240">
        <v>19417</v>
      </c>
      <c r="E67" s="240">
        <f t="shared" si="0"/>
        <v>36733</v>
      </c>
      <c r="F67" s="240">
        <v>12843</v>
      </c>
      <c r="G67" s="240">
        <v>14129</v>
      </c>
      <c r="H67" s="240">
        <f t="shared" si="3"/>
        <v>26972</v>
      </c>
      <c r="I67" s="240">
        <v>8526</v>
      </c>
      <c r="J67" s="242">
        <f t="shared" si="4"/>
        <v>73.42716358587647</v>
      </c>
      <c r="K67" s="245">
        <v>0.9958333333333332</v>
      </c>
    </row>
    <row r="68" spans="1:11" ht="15" customHeight="1">
      <c r="A68" s="238"/>
      <c r="B68" s="236" t="s">
        <v>166</v>
      </c>
      <c r="C68" s="240">
        <v>17327</v>
      </c>
      <c r="D68" s="240">
        <v>19432</v>
      </c>
      <c r="E68" s="240">
        <f t="shared" si="0"/>
        <v>36759</v>
      </c>
      <c r="F68" s="240">
        <v>12847</v>
      </c>
      <c r="G68" s="240">
        <v>14132</v>
      </c>
      <c r="H68" s="240">
        <f t="shared" si="3"/>
        <v>26979</v>
      </c>
      <c r="I68" s="240">
        <v>8533</v>
      </c>
      <c r="J68" s="242">
        <f t="shared" si="4"/>
        <v>73.39427079082674</v>
      </c>
      <c r="K68" s="245"/>
    </row>
    <row r="69" spans="1:11" ht="15" customHeight="1">
      <c r="A69" s="238"/>
      <c r="B69" s="234" t="s">
        <v>8</v>
      </c>
      <c r="C69" s="240">
        <v>17316</v>
      </c>
      <c r="D69" s="240">
        <v>19417</v>
      </c>
      <c r="E69" s="240">
        <f t="shared" si="0"/>
        <v>36733</v>
      </c>
      <c r="F69" s="240">
        <v>12844</v>
      </c>
      <c r="G69" s="240">
        <v>14126</v>
      </c>
      <c r="H69" s="240">
        <f t="shared" si="3"/>
        <v>26970</v>
      </c>
      <c r="I69" s="240">
        <v>8527</v>
      </c>
      <c r="J69" s="242">
        <f t="shared" si="4"/>
        <v>73.42171889037105</v>
      </c>
      <c r="K69" s="245">
        <v>0.001388888888888889</v>
      </c>
    </row>
    <row r="70" spans="1:11" ht="15" customHeight="1">
      <c r="A70" s="238"/>
      <c r="B70" s="236" t="s">
        <v>166</v>
      </c>
      <c r="C70" s="240">
        <v>17327</v>
      </c>
      <c r="D70" s="240">
        <v>19432</v>
      </c>
      <c r="E70" s="240">
        <f t="shared" si="0"/>
        <v>36759</v>
      </c>
      <c r="F70" s="240">
        <v>12848</v>
      </c>
      <c r="G70" s="240">
        <v>14129</v>
      </c>
      <c r="H70" s="240">
        <f t="shared" si="3"/>
        <v>26977</v>
      </c>
      <c r="I70" s="240">
        <v>8534</v>
      </c>
      <c r="J70" s="242">
        <f t="shared" si="4"/>
        <v>73.38882994640768</v>
      </c>
      <c r="K70" s="245"/>
    </row>
    <row r="71" spans="1:11" ht="15" customHeight="1">
      <c r="A71" s="250"/>
      <c r="B71" s="251" t="s">
        <v>12</v>
      </c>
      <c r="C71" s="240">
        <v>17316</v>
      </c>
      <c r="D71" s="240">
        <v>19417</v>
      </c>
      <c r="E71" s="240">
        <f t="shared" si="0"/>
        <v>36733</v>
      </c>
      <c r="F71" s="240">
        <v>12209</v>
      </c>
      <c r="G71" s="240">
        <v>13441</v>
      </c>
      <c r="H71" s="240">
        <f t="shared" si="3"/>
        <v>25650</v>
      </c>
      <c r="I71" s="240">
        <v>7575</v>
      </c>
      <c r="J71" s="242">
        <f t="shared" si="4"/>
        <v>69.82821985680451</v>
      </c>
      <c r="K71" s="244">
        <v>0.06736111111111111</v>
      </c>
    </row>
    <row r="72" spans="1:11" ht="15" customHeight="1">
      <c r="A72" s="238">
        <v>40370</v>
      </c>
      <c r="B72" s="247" t="s">
        <v>164</v>
      </c>
      <c r="C72" s="252"/>
      <c r="D72" s="252"/>
      <c r="E72" s="253"/>
      <c r="F72" s="252"/>
      <c r="G72" s="252"/>
      <c r="H72" s="253"/>
      <c r="I72" s="254"/>
      <c r="J72" s="255"/>
      <c r="K72" s="255"/>
    </row>
    <row r="73" spans="1:11" ht="15" customHeight="1">
      <c r="A73" s="249"/>
      <c r="B73" s="234" t="s">
        <v>9</v>
      </c>
      <c r="C73" s="240">
        <v>17185</v>
      </c>
      <c r="D73" s="240">
        <v>19359</v>
      </c>
      <c r="E73" s="240">
        <f aca="true" t="shared" si="5" ref="E73:E78">SUM(C73:D73)</f>
        <v>36544</v>
      </c>
      <c r="F73" s="240">
        <v>10864</v>
      </c>
      <c r="G73" s="240">
        <v>11761</v>
      </c>
      <c r="H73" s="240">
        <f aca="true" t="shared" si="6" ref="H73:H78">SUM(F73:G73)</f>
        <v>22625</v>
      </c>
      <c r="I73" s="240">
        <v>6791</v>
      </c>
      <c r="J73" s="242">
        <f t="shared" si="4"/>
        <v>61.91166812609457</v>
      </c>
      <c r="K73" s="245">
        <v>0.9881944444444444</v>
      </c>
    </row>
    <row r="74" spans="1:11" ht="15" customHeight="1">
      <c r="A74" s="238"/>
      <c r="B74" s="236" t="s">
        <v>166</v>
      </c>
      <c r="C74" s="240">
        <v>17197</v>
      </c>
      <c r="D74" s="240">
        <v>19372</v>
      </c>
      <c r="E74" s="240">
        <f t="shared" si="5"/>
        <v>36569</v>
      </c>
      <c r="F74" s="240">
        <v>10868</v>
      </c>
      <c r="G74" s="240">
        <v>11765</v>
      </c>
      <c r="H74" s="240">
        <f t="shared" si="6"/>
        <v>22633</v>
      </c>
      <c r="I74" s="240">
        <v>6799</v>
      </c>
      <c r="J74" s="242">
        <f t="shared" si="4"/>
        <v>61.89121933878422</v>
      </c>
      <c r="K74" s="245"/>
    </row>
    <row r="75" spans="1:11" ht="15" customHeight="1">
      <c r="A75" s="238"/>
      <c r="B75" s="234" t="s">
        <v>8</v>
      </c>
      <c r="C75" s="240">
        <v>17185</v>
      </c>
      <c r="D75" s="240">
        <v>19359</v>
      </c>
      <c r="E75" s="240">
        <f t="shared" si="5"/>
        <v>36544</v>
      </c>
      <c r="F75" s="240">
        <v>10863</v>
      </c>
      <c r="G75" s="240">
        <v>11759</v>
      </c>
      <c r="H75" s="240">
        <f t="shared" si="6"/>
        <v>22622</v>
      </c>
      <c r="I75" s="240">
        <v>6791</v>
      </c>
      <c r="J75" s="242">
        <f t="shared" si="4"/>
        <v>61.9034588441331</v>
      </c>
      <c r="K75" s="245">
        <v>0.11041666666666666</v>
      </c>
    </row>
    <row r="76" spans="1:11" ht="15" customHeight="1">
      <c r="A76" s="238"/>
      <c r="B76" s="236" t="s">
        <v>166</v>
      </c>
      <c r="C76" s="240">
        <v>17197</v>
      </c>
      <c r="D76" s="240">
        <v>19372</v>
      </c>
      <c r="E76" s="240">
        <f t="shared" si="5"/>
        <v>36569</v>
      </c>
      <c r="F76" s="240">
        <v>10867</v>
      </c>
      <c r="G76" s="240">
        <v>11763</v>
      </c>
      <c r="H76" s="240">
        <f t="shared" si="6"/>
        <v>22630</v>
      </c>
      <c r="I76" s="240">
        <v>6799</v>
      </c>
      <c r="J76" s="242">
        <f t="shared" si="4"/>
        <v>61.88301566900927</v>
      </c>
      <c r="K76" s="245"/>
    </row>
    <row r="77" spans="1:11" ht="15" customHeight="1">
      <c r="A77" s="238">
        <v>40594</v>
      </c>
      <c r="B77" s="229" t="s">
        <v>5</v>
      </c>
      <c r="C77" s="240">
        <v>17041</v>
      </c>
      <c r="D77" s="240">
        <v>19183</v>
      </c>
      <c r="E77" s="240">
        <f t="shared" si="5"/>
        <v>36224</v>
      </c>
      <c r="F77" s="240">
        <v>8165</v>
      </c>
      <c r="G77" s="240">
        <v>9385</v>
      </c>
      <c r="H77" s="240">
        <f t="shared" si="6"/>
        <v>17550</v>
      </c>
      <c r="I77" s="240">
        <v>4690</v>
      </c>
      <c r="J77" s="242">
        <f t="shared" si="4"/>
        <v>48.44854240282685</v>
      </c>
      <c r="K77" s="244">
        <v>0.9222222222222222</v>
      </c>
    </row>
    <row r="78" spans="1:11" ht="15" customHeight="1">
      <c r="A78" s="238">
        <v>40643</v>
      </c>
      <c r="B78" s="229" t="s">
        <v>4</v>
      </c>
      <c r="C78" s="240">
        <v>16963</v>
      </c>
      <c r="D78" s="240">
        <v>19099</v>
      </c>
      <c r="E78" s="240">
        <f t="shared" si="5"/>
        <v>36062</v>
      </c>
      <c r="F78" s="240">
        <v>7469</v>
      </c>
      <c r="G78" s="240">
        <v>8410</v>
      </c>
      <c r="H78" s="240">
        <f t="shared" si="6"/>
        <v>15879</v>
      </c>
      <c r="I78" s="240">
        <v>4350</v>
      </c>
      <c r="J78" s="242">
        <f t="shared" si="4"/>
        <v>44.032499584049695</v>
      </c>
      <c r="K78" s="244">
        <v>0.91875</v>
      </c>
    </row>
    <row r="79" spans="1:11" ht="15" customHeight="1">
      <c r="A79" s="238">
        <v>40986</v>
      </c>
      <c r="B79" s="247" t="s">
        <v>182</v>
      </c>
      <c r="C79" s="256"/>
      <c r="D79" s="256"/>
      <c r="E79" s="256"/>
      <c r="F79" s="256"/>
      <c r="G79" s="256"/>
      <c r="H79" s="256"/>
      <c r="I79" s="256"/>
      <c r="J79" s="242"/>
      <c r="K79" s="244"/>
    </row>
    <row r="80" spans="1:11" ht="15" customHeight="1">
      <c r="A80" s="249"/>
      <c r="B80" s="239" t="s">
        <v>185</v>
      </c>
      <c r="C80" s="257">
        <v>861</v>
      </c>
      <c r="D80" s="256">
        <v>786</v>
      </c>
      <c r="E80" s="256">
        <f aca="true" t="shared" si="7" ref="E80:E85">SUM(C80:D80)</f>
        <v>1647</v>
      </c>
      <c r="F80" s="258" t="s">
        <v>167</v>
      </c>
      <c r="G80" s="258"/>
      <c r="H80" s="258"/>
      <c r="I80" s="258"/>
      <c r="J80" s="258"/>
      <c r="K80" s="258"/>
    </row>
    <row r="81" spans="1:11" ht="15" customHeight="1">
      <c r="A81" s="238"/>
      <c r="B81" s="239" t="s">
        <v>186</v>
      </c>
      <c r="C81" s="257">
        <v>652</v>
      </c>
      <c r="D81" s="256">
        <v>608</v>
      </c>
      <c r="E81" s="256">
        <f t="shared" si="7"/>
        <v>1260</v>
      </c>
      <c r="F81" s="258" t="s">
        <v>167</v>
      </c>
      <c r="G81" s="258"/>
      <c r="H81" s="258"/>
      <c r="I81" s="258"/>
      <c r="J81" s="258"/>
      <c r="K81" s="258"/>
    </row>
    <row r="82" spans="1:11" ht="15" customHeight="1">
      <c r="A82" s="238"/>
      <c r="B82" s="239" t="s">
        <v>187</v>
      </c>
      <c r="C82" s="257">
        <v>677</v>
      </c>
      <c r="D82" s="256">
        <v>635</v>
      </c>
      <c r="E82" s="256">
        <f t="shared" si="7"/>
        <v>1312</v>
      </c>
      <c r="F82" s="258" t="s">
        <v>167</v>
      </c>
      <c r="G82" s="258"/>
      <c r="H82" s="258"/>
      <c r="I82" s="258"/>
      <c r="J82" s="258"/>
      <c r="K82" s="258"/>
    </row>
    <row r="83" spans="1:11" ht="15" customHeight="1">
      <c r="A83" s="238"/>
      <c r="B83" s="239" t="s">
        <v>188</v>
      </c>
      <c r="C83" s="257">
        <v>535</v>
      </c>
      <c r="D83" s="256">
        <v>510</v>
      </c>
      <c r="E83" s="256">
        <f t="shared" si="7"/>
        <v>1045</v>
      </c>
      <c r="F83" s="258" t="s">
        <v>167</v>
      </c>
      <c r="G83" s="258"/>
      <c r="H83" s="258"/>
      <c r="I83" s="258"/>
      <c r="J83" s="258"/>
      <c r="K83" s="258"/>
    </row>
    <row r="84" spans="1:11" ht="15" customHeight="1">
      <c r="A84" s="238"/>
      <c r="B84" s="239" t="s">
        <v>189</v>
      </c>
      <c r="C84" s="257">
        <v>824</v>
      </c>
      <c r="D84" s="256">
        <v>673</v>
      </c>
      <c r="E84" s="256">
        <f t="shared" si="7"/>
        <v>1497</v>
      </c>
      <c r="F84" s="258" t="s">
        <v>167</v>
      </c>
      <c r="G84" s="258"/>
      <c r="H84" s="258"/>
      <c r="I84" s="258"/>
      <c r="J84" s="258"/>
      <c r="K84" s="258"/>
    </row>
    <row r="85" spans="1:11" ht="15" customHeight="1">
      <c r="A85" s="238"/>
      <c r="B85" s="239" t="s">
        <v>190</v>
      </c>
      <c r="C85" s="257">
        <v>567</v>
      </c>
      <c r="D85" s="256">
        <v>435</v>
      </c>
      <c r="E85" s="256">
        <f t="shared" si="7"/>
        <v>1002</v>
      </c>
      <c r="F85" s="258" t="s">
        <v>167</v>
      </c>
      <c r="G85" s="258"/>
      <c r="H85" s="258"/>
      <c r="I85" s="258"/>
      <c r="J85" s="258"/>
      <c r="K85" s="258"/>
    </row>
    <row r="86" spans="1:11" ht="15" customHeight="1" thickBot="1">
      <c r="A86" s="259">
        <v>41021</v>
      </c>
      <c r="B86" s="260" t="s">
        <v>6</v>
      </c>
      <c r="C86" s="261">
        <v>16916</v>
      </c>
      <c r="D86" s="262">
        <v>18998</v>
      </c>
      <c r="E86" s="262">
        <f>SUM(C86:D86)</f>
        <v>35914</v>
      </c>
      <c r="F86" s="262">
        <v>10685</v>
      </c>
      <c r="G86" s="262">
        <v>12554</v>
      </c>
      <c r="H86" s="262">
        <f>SUM(F86:G86)</f>
        <v>23239</v>
      </c>
      <c r="I86" s="262">
        <v>7512</v>
      </c>
      <c r="J86" s="263">
        <f>H86/E86*100</f>
        <v>64.7073564626608</v>
      </c>
      <c r="K86" s="264">
        <v>0.9597222222222223</v>
      </c>
    </row>
    <row r="87" s="265" customFormat="1" ht="15" customHeight="1">
      <c r="A87" s="265" t="s">
        <v>136</v>
      </c>
    </row>
    <row r="88" s="265" customFormat="1" ht="15" customHeight="1">
      <c r="A88" s="265" t="s">
        <v>119</v>
      </c>
    </row>
  </sheetData>
  <sheetProtection/>
  <mergeCells count="39">
    <mergeCell ref="A3:A4"/>
    <mergeCell ref="J3:J4"/>
    <mergeCell ref="K3:K4"/>
    <mergeCell ref="I3:I4"/>
    <mergeCell ref="B3:B4"/>
    <mergeCell ref="C3:E3"/>
    <mergeCell ref="F3:H3"/>
    <mergeCell ref="K10:K11"/>
    <mergeCell ref="K14:K15"/>
    <mergeCell ref="F18:K18"/>
    <mergeCell ref="F20:K20"/>
    <mergeCell ref="F21:K21"/>
    <mergeCell ref="F23:K23"/>
    <mergeCell ref="F47:K47"/>
    <mergeCell ref="F48:K48"/>
    <mergeCell ref="F49:K49"/>
    <mergeCell ref="K29:K30"/>
    <mergeCell ref="K35:K36"/>
    <mergeCell ref="K40:K41"/>
    <mergeCell ref="F44:K44"/>
    <mergeCell ref="F45:K45"/>
    <mergeCell ref="F46:K46"/>
    <mergeCell ref="F80:K80"/>
    <mergeCell ref="K53:K54"/>
    <mergeCell ref="K55:K56"/>
    <mergeCell ref="F60:K60"/>
    <mergeCell ref="F61:K61"/>
    <mergeCell ref="F62:K62"/>
    <mergeCell ref="F63:K63"/>
    <mergeCell ref="F81:K81"/>
    <mergeCell ref="F82:K82"/>
    <mergeCell ref="F83:K83"/>
    <mergeCell ref="F84:K84"/>
    <mergeCell ref="F85:K85"/>
    <mergeCell ref="F64:K64"/>
    <mergeCell ref="K67:K68"/>
    <mergeCell ref="K69:K70"/>
    <mergeCell ref="K73:K74"/>
    <mergeCell ref="K75:K76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"/>
  <sheetViews>
    <sheetView showGridLines="0" zoomScalePageLayoutView="0" workbookViewId="0" topLeftCell="A1">
      <pane xSplit="1" ySplit="4" topLeftCell="B5" activePane="bottomRight" state="frozen"/>
      <selection pane="topLeft" activeCell="B102" sqref="B102"/>
      <selection pane="topRight" activeCell="B102" sqref="B102"/>
      <selection pane="bottomLeft" activeCell="B102" sqref="B102"/>
      <selection pane="bottomRight" activeCell="G1" sqref="G1"/>
    </sheetView>
  </sheetViews>
  <sheetFormatPr defaultColWidth="6.625" defaultRowHeight="15" customHeight="1"/>
  <cols>
    <col min="1" max="1" width="24.625" style="267" customWidth="1"/>
    <col min="2" max="2" width="6.625" style="267" customWidth="1"/>
    <col min="3" max="3" width="6.625" style="309" customWidth="1"/>
    <col min="4" max="16384" width="6.625" style="267" customWidth="1"/>
  </cols>
  <sheetData>
    <row r="1" spans="1:21" s="266" customFormat="1" ht="15" customHeight="1">
      <c r="A1" s="266" t="s">
        <v>277</v>
      </c>
      <c r="G1" s="201" t="s">
        <v>196</v>
      </c>
      <c r="M1" s="201" t="s">
        <v>196</v>
      </c>
      <c r="U1" s="201" t="s">
        <v>196</v>
      </c>
    </row>
    <row r="2" spans="2:21" ht="15" customHeight="1" thickBot="1">
      <c r="B2" s="268"/>
      <c r="C2" s="268"/>
      <c r="D2" s="269"/>
      <c r="E2" s="270"/>
      <c r="F2" s="269"/>
      <c r="U2" s="270" t="s">
        <v>165</v>
      </c>
    </row>
    <row r="3" spans="1:21" ht="30" customHeight="1">
      <c r="A3" s="271" t="s">
        <v>202</v>
      </c>
      <c r="B3" s="272" t="s">
        <v>172</v>
      </c>
      <c r="C3" s="273"/>
      <c r="D3" s="274" t="s">
        <v>173</v>
      </c>
      <c r="E3" s="275"/>
      <c r="F3" s="272" t="s">
        <v>174</v>
      </c>
      <c r="G3" s="275"/>
      <c r="H3" s="272" t="s">
        <v>175</v>
      </c>
      <c r="I3" s="275"/>
      <c r="J3" s="272" t="s">
        <v>176</v>
      </c>
      <c r="K3" s="275"/>
      <c r="L3" s="272" t="s">
        <v>177</v>
      </c>
      <c r="M3" s="275"/>
      <c r="N3" s="272" t="s">
        <v>178</v>
      </c>
      <c r="O3" s="275"/>
      <c r="P3" s="272" t="s">
        <v>179</v>
      </c>
      <c r="Q3" s="275"/>
      <c r="R3" s="272" t="s">
        <v>197</v>
      </c>
      <c r="S3" s="275"/>
      <c r="T3" s="276" t="s">
        <v>203</v>
      </c>
      <c r="U3" s="277"/>
    </row>
    <row r="4" spans="1:21" ht="45" customHeight="1">
      <c r="A4" s="278"/>
      <c r="B4" s="279"/>
      <c r="C4" s="280" t="s">
        <v>171</v>
      </c>
      <c r="D4" s="281"/>
      <c r="E4" s="280" t="s">
        <v>171</v>
      </c>
      <c r="F4" s="279"/>
      <c r="G4" s="280" t="s">
        <v>171</v>
      </c>
      <c r="H4" s="279"/>
      <c r="I4" s="280" t="s">
        <v>171</v>
      </c>
      <c r="J4" s="279"/>
      <c r="K4" s="280" t="s">
        <v>171</v>
      </c>
      <c r="L4" s="279"/>
      <c r="M4" s="280" t="s">
        <v>171</v>
      </c>
      <c r="N4" s="279"/>
      <c r="O4" s="280" t="s">
        <v>171</v>
      </c>
      <c r="P4" s="279"/>
      <c r="Q4" s="280" t="s">
        <v>171</v>
      </c>
      <c r="R4" s="279"/>
      <c r="S4" s="280" t="s">
        <v>171</v>
      </c>
      <c r="T4" s="282"/>
      <c r="U4" s="283" t="s">
        <v>171</v>
      </c>
    </row>
    <row r="5" spans="1:21" ht="15" customHeight="1">
      <c r="A5" s="284" t="s">
        <v>204</v>
      </c>
      <c r="B5" s="285">
        <v>559</v>
      </c>
      <c r="C5" s="286">
        <v>11.7185862227999</v>
      </c>
      <c r="D5" s="287">
        <v>553</v>
      </c>
      <c r="E5" s="288">
        <v>11.8</v>
      </c>
      <c r="F5" s="285">
        <v>538</v>
      </c>
      <c r="G5" s="288">
        <v>11.5</v>
      </c>
      <c r="H5" s="285">
        <v>520</v>
      </c>
      <c r="I5" s="288">
        <v>11.2</v>
      </c>
      <c r="J5" s="285">
        <v>490</v>
      </c>
      <c r="K5" s="288">
        <v>10.7</v>
      </c>
      <c r="L5" s="285">
        <v>448</v>
      </c>
      <c r="M5" s="288">
        <v>9.8</v>
      </c>
      <c r="N5" s="285">
        <v>428</v>
      </c>
      <c r="O5" s="288">
        <v>9.5</v>
      </c>
      <c r="P5" s="285">
        <v>421</v>
      </c>
      <c r="Q5" s="288">
        <v>9.5</v>
      </c>
      <c r="R5" s="285">
        <v>414</v>
      </c>
      <c r="S5" s="288">
        <v>9.3</v>
      </c>
      <c r="T5" s="289">
        <v>407</v>
      </c>
      <c r="U5" s="290">
        <v>9.3</v>
      </c>
    </row>
    <row r="6" spans="1:21" ht="15" customHeight="1">
      <c r="A6" s="291" t="s">
        <v>205</v>
      </c>
      <c r="B6" s="292">
        <v>357</v>
      </c>
      <c r="C6" s="293">
        <v>7.483962936564505</v>
      </c>
      <c r="D6" s="294">
        <v>349</v>
      </c>
      <c r="E6" s="295">
        <v>7.4</v>
      </c>
      <c r="F6" s="292">
        <v>343</v>
      </c>
      <c r="G6" s="295">
        <v>7.4</v>
      </c>
      <c r="H6" s="292">
        <v>319</v>
      </c>
      <c r="I6" s="295">
        <v>6.9</v>
      </c>
      <c r="J6" s="292">
        <v>296</v>
      </c>
      <c r="K6" s="295">
        <v>6.4</v>
      </c>
      <c r="L6" s="292">
        <v>270</v>
      </c>
      <c r="M6" s="295">
        <v>5.9</v>
      </c>
      <c r="N6" s="292">
        <v>253</v>
      </c>
      <c r="O6" s="295">
        <v>5.6</v>
      </c>
      <c r="P6" s="292">
        <v>249</v>
      </c>
      <c r="Q6" s="295">
        <v>5.6</v>
      </c>
      <c r="R6" s="292">
        <v>250</v>
      </c>
      <c r="S6" s="295">
        <v>5.6</v>
      </c>
      <c r="T6" s="296">
        <v>238</v>
      </c>
      <c r="U6" s="297">
        <v>5.4</v>
      </c>
    </row>
    <row r="7" spans="1:21" ht="15" customHeight="1">
      <c r="A7" s="291" t="s">
        <v>206</v>
      </c>
      <c r="B7" s="292">
        <v>40</v>
      </c>
      <c r="C7" s="293">
        <v>0.8385392646010649</v>
      </c>
      <c r="D7" s="294">
        <v>36</v>
      </c>
      <c r="E7" s="295">
        <v>0.8</v>
      </c>
      <c r="F7" s="292">
        <v>26</v>
      </c>
      <c r="G7" s="295">
        <v>0.6</v>
      </c>
      <c r="H7" s="292">
        <v>27</v>
      </c>
      <c r="I7" s="295">
        <v>0.6</v>
      </c>
      <c r="J7" s="292">
        <v>26</v>
      </c>
      <c r="K7" s="295">
        <v>0.6</v>
      </c>
      <c r="L7" s="292">
        <v>27</v>
      </c>
      <c r="M7" s="295">
        <v>0.6</v>
      </c>
      <c r="N7" s="292">
        <v>28</v>
      </c>
      <c r="O7" s="295">
        <v>0.6</v>
      </c>
      <c r="P7" s="292">
        <v>24</v>
      </c>
      <c r="Q7" s="295">
        <v>0.5</v>
      </c>
      <c r="R7" s="292">
        <v>18</v>
      </c>
      <c r="S7" s="295">
        <v>0.4</v>
      </c>
      <c r="T7" s="296">
        <v>18</v>
      </c>
      <c r="U7" s="297">
        <v>0.4</v>
      </c>
    </row>
    <row r="8" spans="1:21" ht="15" customHeight="1">
      <c r="A8" s="291" t="s">
        <v>207</v>
      </c>
      <c r="B8" s="292">
        <v>54</v>
      </c>
      <c r="C8" s="293">
        <v>1.1320280072114377</v>
      </c>
      <c r="D8" s="294">
        <v>55</v>
      </c>
      <c r="E8" s="295">
        <v>1.2</v>
      </c>
      <c r="F8" s="292">
        <v>54</v>
      </c>
      <c r="G8" s="295">
        <v>1.2</v>
      </c>
      <c r="H8" s="292">
        <v>59</v>
      </c>
      <c r="I8" s="295">
        <v>1.3</v>
      </c>
      <c r="J8" s="292">
        <v>64</v>
      </c>
      <c r="K8" s="295">
        <v>1.4</v>
      </c>
      <c r="L8" s="292">
        <v>64</v>
      </c>
      <c r="M8" s="295">
        <v>1.4</v>
      </c>
      <c r="N8" s="292">
        <v>64</v>
      </c>
      <c r="O8" s="295">
        <v>1.4</v>
      </c>
      <c r="P8" s="292">
        <v>64</v>
      </c>
      <c r="Q8" s="295">
        <v>1.4</v>
      </c>
      <c r="R8" s="292">
        <v>64</v>
      </c>
      <c r="S8" s="295">
        <v>1.4</v>
      </c>
      <c r="T8" s="296">
        <v>64</v>
      </c>
      <c r="U8" s="297">
        <v>1.5</v>
      </c>
    </row>
    <row r="9" spans="1:21" ht="15" customHeight="1">
      <c r="A9" s="291" t="s">
        <v>208</v>
      </c>
      <c r="B9" s="292">
        <v>107</v>
      </c>
      <c r="C9" s="293">
        <v>2.2430925328078484</v>
      </c>
      <c r="D9" s="294">
        <v>112</v>
      </c>
      <c r="E9" s="295">
        <v>2.4</v>
      </c>
      <c r="F9" s="292">
        <v>114</v>
      </c>
      <c r="G9" s="295">
        <v>2.4</v>
      </c>
      <c r="H9" s="292">
        <v>114</v>
      </c>
      <c r="I9" s="295">
        <v>2.5</v>
      </c>
      <c r="J9" s="292">
        <v>103</v>
      </c>
      <c r="K9" s="295">
        <v>2.2</v>
      </c>
      <c r="L9" s="292">
        <v>86</v>
      </c>
      <c r="M9" s="295">
        <v>1.9</v>
      </c>
      <c r="N9" s="292">
        <v>82</v>
      </c>
      <c r="O9" s="295">
        <v>1.8</v>
      </c>
      <c r="P9" s="292">
        <v>83</v>
      </c>
      <c r="Q9" s="295">
        <v>1.9</v>
      </c>
      <c r="R9" s="292">
        <v>81</v>
      </c>
      <c r="S9" s="295">
        <v>1.8</v>
      </c>
      <c r="T9" s="296">
        <v>86</v>
      </c>
      <c r="U9" s="297">
        <v>2</v>
      </c>
    </row>
    <row r="10" spans="1:21" ht="15" customHeight="1">
      <c r="A10" s="291" t="s">
        <v>209</v>
      </c>
      <c r="B10" s="292">
        <v>1</v>
      </c>
      <c r="C10" s="293">
        <v>0.020963481615026622</v>
      </c>
      <c r="D10" s="294">
        <v>1</v>
      </c>
      <c r="E10" s="295">
        <v>0</v>
      </c>
      <c r="F10" s="292">
        <v>1</v>
      </c>
      <c r="G10" s="295">
        <v>0</v>
      </c>
      <c r="H10" s="292">
        <v>1</v>
      </c>
      <c r="I10" s="295">
        <v>0</v>
      </c>
      <c r="J10" s="292">
        <v>1</v>
      </c>
      <c r="K10" s="295">
        <v>0</v>
      </c>
      <c r="L10" s="292">
        <v>1</v>
      </c>
      <c r="M10" s="295">
        <v>0</v>
      </c>
      <c r="N10" s="292">
        <v>1</v>
      </c>
      <c r="O10" s="295">
        <v>0</v>
      </c>
      <c r="P10" s="292">
        <v>1</v>
      </c>
      <c r="Q10" s="295">
        <v>0</v>
      </c>
      <c r="R10" s="292">
        <v>1</v>
      </c>
      <c r="S10" s="295">
        <v>0</v>
      </c>
      <c r="T10" s="296">
        <v>1</v>
      </c>
      <c r="U10" s="297">
        <v>0</v>
      </c>
    </row>
    <row r="11" spans="1:21" ht="15" customHeight="1">
      <c r="A11" s="298" t="s">
        <v>210</v>
      </c>
      <c r="B11" s="292">
        <v>86</v>
      </c>
      <c r="C11" s="293">
        <v>1.8028594188922895</v>
      </c>
      <c r="D11" s="294">
        <v>77</v>
      </c>
      <c r="E11" s="295">
        <v>1.6</v>
      </c>
      <c r="F11" s="292">
        <v>69</v>
      </c>
      <c r="G11" s="295">
        <v>1.5</v>
      </c>
      <c r="H11" s="292">
        <v>73</v>
      </c>
      <c r="I11" s="295">
        <v>1.6</v>
      </c>
      <c r="J11" s="292">
        <v>77</v>
      </c>
      <c r="K11" s="295">
        <v>1.7</v>
      </c>
      <c r="L11" s="292">
        <v>61</v>
      </c>
      <c r="M11" s="295">
        <v>1.3</v>
      </c>
      <c r="N11" s="292">
        <v>53</v>
      </c>
      <c r="O11" s="295">
        <v>1.2</v>
      </c>
      <c r="P11" s="292">
        <v>52</v>
      </c>
      <c r="Q11" s="295">
        <v>1.2</v>
      </c>
      <c r="R11" s="292">
        <v>46</v>
      </c>
      <c r="S11" s="295">
        <v>1</v>
      </c>
      <c r="T11" s="296">
        <v>45</v>
      </c>
      <c r="U11" s="297">
        <v>1</v>
      </c>
    </row>
    <row r="12" spans="1:21" ht="15" customHeight="1">
      <c r="A12" s="291" t="s">
        <v>211</v>
      </c>
      <c r="B12" s="292">
        <v>23</v>
      </c>
      <c r="C12" s="293">
        <v>0.4821600771456124</v>
      </c>
      <c r="D12" s="294">
        <v>18</v>
      </c>
      <c r="E12" s="295">
        <v>0.4</v>
      </c>
      <c r="F12" s="292">
        <v>17</v>
      </c>
      <c r="G12" s="295">
        <v>0.4</v>
      </c>
      <c r="H12" s="292">
        <v>17</v>
      </c>
      <c r="I12" s="295">
        <v>0.4</v>
      </c>
      <c r="J12" s="292">
        <v>17</v>
      </c>
      <c r="K12" s="295">
        <v>0.4</v>
      </c>
      <c r="L12" s="292">
        <v>17</v>
      </c>
      <c r="M12" s="295">
        <v>0.4</v>
      </c>
      <c r="N12" s="292">
        <v>15</v>
      </c>
      <c r="O12" s="295">
        <v>0.3</v>
      </c>
      <c r="P12" s="292">
        <v>15</v>
      </c>
      <c r="Q12" s="295">
        <v>0.3</v>
      </c>
      <c r="R12" s="292">
        <v>16</v>
      </c>
      <c r="S12" s="295">
        <v>0.4</v>
      </c>
      <c r="T12" s="296">
        <v>16</v>
      </c>
      <c r="U12" s="297">
        <v>0.4</v>
      </c>
    </row>
    <row r="13" spans="1:21" ht="15" customHeight="1">
      <c r="A13" s="291" t="s">
        <v>206</v>
      </c>
      <c r="B13" s="292">
        <v>4</v>
      </c>
      <c r="C13" s="293">
        <v>0.08385392646010649</v>
      </c>
      <c r="D13" s="294">
        <v>4</v>
      </c>
      <c r="E13" s="295">
        <v>0.1</v>
      </c>
      <c r="F13" s="292">
        <v>4</v>
      </c>
      <c r="G13" s="295">
        <v>0.1</v>
      </c>
      <c r="H13" s="292">
        <v>2</v>
      </c>
      <c r="I13" s="295">
        <v>0</v>
      </c>
      <c r="J13" s="292">
        <v>0</v>
      </c>
      <c r="K13" s="295">
        <v>0</v>
      </c>
      <c r="L13" s="292">
        <v>0</v>
      </c>
      <c r="M13" s="295">
        <v>0</v>
      </c>
      <c r="N13" s="292">
        <v>0</v>
      </c>
      <c r="O13" s="295">
        <v>0</v>
      </c>
      <c r="P13" s="292">
        <v>0</v>
      </c>
      <c r="Q13" s="295">
        <v>0</v>
      </c>
      <c r="R13" s="292">
        <v>0</v>
      </c>
      <c r="S13" s="295">
        <v>0</v>
      </c>
      <c r="T13" s="296">
        <v>0</v>
      </c>
      <c r="U13" s="297">
        <v>0</v>
      </c>
    </row>
    <row r="14" spans="1:21" ht="15" customHeight="1">
      <c r="A14" s="291" t="s">
        <v>212</v>
      </c>
      <c r="B14" s="292">
        <v>24</v>
      </c>
      <c r="C14" s="293">
        <v>0.503123558760639</v>
      </c>
      <c r="D14" s="294">
        <v>20</v>
      </c>
      <c r="E14" s="295">
        <v>0.4</v>
      </c>
      <c r="F14" s="292">
        <v>16</v>
      </c>
      <c r="G14" s="295">
        <v>0.3</v>
      </c>
      <c r="H14" s="292">
        <v>11</v>
      </c>
      <c r="I14" s="295">
        <v>0.2</v>
      </c>
      <c r="J14" s="292">
        <v>9</v>
      </c>
      <c r="K14" s="295">
        <v>0.2</v>
      </c>
      <c r="L14" s="292">
        <v>6</v>
      </c>
      <c r="M14" s="295">
        <v>0.1</v>
      </c>
      <c r="N14" s="292">
        <v>6</v>
      </c>
      <c r="O14" s="295">
        <v>0.1</v>
      </c>
      <c r="P14" s="292">
        <v>6</v>
      </c>
      <c r="Q14" s="295">
        <v>0.1</v>
      </c>
      <c r="R14" s="292">
        <v>5</v>
      </c>
      <c r="S14" s="295">
        <v>0.1</v>
      </c>
      <c r="T14" s="296">
        <v>5</v>
      </c>
      <c r="U14" s="297">
        <v>0.1</v>
      </c>
    </row>
    <row r="15" spans="1:21" ht="15" customHeight="1">
      <c r="A15" s="291" t="s">
        <v>213</v>
      </c>
      <c r="B15" s="292">
        <v>35</v>
      </c>
      <c r="C15" s="293">
        <v>0.7337218565259318</v>
      </c>
      <c r="D15" s="294">
        <v>35</v>
      </c>
      <c r="E15" s="295">
        <v>0.7</v>
      </c>
      <c r="F15" s="292">
        <v>32</v>
      </c>
      <c r="G15" s="295">
        <v>0.7</v>
      </c>
      <c r="H15" s="292">
        <v>43</v>
      </c>
      <c r="I15" s="295">
        <v>0.9</v>
      </c>
      <c r="J15" s="292">
        <v>51</v>
      </c>
      <c r="K15" s="295">
        <v>1.1</v>
      </c>
      <c r="L15" s="292">
        <v>38</v>
      </c>
      <c r="M15" s="295">
        <v>0.8</v>
      </c>
      <c r="N15" s="292">
        <v>32</v>
      </c>
      <c r="O15" s="295">
        <v>0.7</v>
      </c>
      <c r="P15" s="292">
        <v>31</v>
      </c>
      <c r="Q15" s="295">
        <v>0.7</v>
      </c>
      <c r="R15" s="292">
        <v>25</v>
      </c>
      <c r="S15" s="295">
        <v>0.6</v>
      </c>
      <c r="T15" s="296">
        <v>24</v>
      </c>
      <c r="U15" s="297">
        <v>0.5</v>
      </c>
    </row>
    <row r="16" spans="1:21" ht="15" customHeight="1" thickBot="1">
      <c r="A16" s="299" t="s">
        <v>214</v>
      </c>
      <c r="B16" s="300">
        <v>645</v>
      </c>
      <c r="C16" s="301">
        <v>13.521445641692171</v>
      </c>
      <c r="D16" s="302">
        <v>630</v>
      </c>
      <c r="E16" s="303">
        <v>13.4</v>
      </c>
      <c r="F16" s="300">
        <v>607</v>
      </c>
      <c r="G16" s="303">
        <v>13</v>
      </c>
      <c r="H16" s="300">
        <v>593</v>
      </c>
      <c r="I16" s="303">
        <v>12.8</v>
      </c>
      <c r="J16" s="300">
        <v>567</v>
      </c>
      <c r="K16" s="303">
        <v>12.3</v>
      </c>
      <c r="L16" s="300">
        <v>509</v>
      </c>
      <c r="M16" s="303">
        <v>11.2</v>
      </c>
      <c r="N16" s="300">
        <v>481</v>
      </c>
      <c r="O16" s="303">
        <v>10.7</v>
      </c>
      <c r="P16" s="300">
        <v>473</v>
      </c>
      <c r="Q16" s="303">
        <v>10.6</v>
      </c>
      <c r="R16" s="300">
        <v>460</v>
      </c>
      <c r="S16" s="303">
        <v>10.3</v>
      </c>
      <c r="T16" s="304">
        <v>452</v>
      </c>
      <c r="U16" s="305">
        <v>10.3</v>
      </c>
    </row>
    <row r="17" spans="1:3" s="306" customFormat="1" ht="15" customHeight="1">
      <c r="A17" s="306" t="s">
        <v>14</v>
      </c>
      <c r="B17" s="307"/>
      <c r="C17" s="308"/>
    </row>
  </sheetData>
  <sheetProtection/>
  <mergeCells count="12">
    <mergeCell ref="B2:C2"/>
    <mergeCell ref="T3:U3"/>
    <mergeCell ref="R3:S3"/>
    <mergeCell ref="N3:O3"/>
    <mergeCell ref="D3:E3"/>
    <mergeCell ref="J3:K3"/>
    <mergeCell ref="L3:M3"/>
    <mergeCell ref="P3:Q3"/>
    <mergeCell ref="F3:G3"/>
    <mergeCell ref="A3:A4"/>
    <mergeCell ref="B3:C3"/>
    <mergeCell ref="H3:I3"/>
  </mergeCells>
  <hyperlinks>
    <hyperlink ref="U1" location="index!R1C1" tooltip="戻る" display="戻る"/>
    <hyperlink ref="M1" location="index!R1C1" tooltip="戻る" display="戻る"/>
    <hyperlink ref="G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94"/>
  <sheetViews>
    <sheetView zoomScale="55" zoomScaleNormal="55" zoomScalePageLayoutView="0" workbookViewId="0" topLeftCell="A1">
      <pane ySplit="2" topLeftCell="A3" activePane="bottomLeft" state="frozen"/>
      <selection pane="topLeft" activeCell="B102" sqref="B102"/>
      <selection pane="bottomLeft" activeCell="K9" sqref="K9"/>
    </sheetView>
  </sheetViews>
  <sheetFormatPr defaultColWidth="9.00390625" defaultRowHeight="13.5"/>
  <cols>
    <col min="1" max="1" width="0.37109375" style="3" customWidth="1"/>
    <col min="2" max="2" width="5.625" style="3" customWidth="1"/>
    <col min="3" max="4" width="3.125" style="3" customWidth="1"/>
    <col min="5" max="5" width="5.75390625" style="3" customWidth="1"/>
    <col min="6" max="7" width="3.75390625" style="3" customWidth="1"/>
    <col min="8" max="8" width="18.625" style="13" customWidth="1"/>
    <col min="9" max="9" width="5.125" style="3" customWidth="1"/>
    <col min="10" max="10" width="3.125" style="3" customWidth="1"/>
    <col min="11" max="11" width="26.50390625" style="23" customWidth="1"/>
    <col min="12" max="12" width="3.875" style="5" customWidth="1"/>
    <col min="13" max="13" width="26.50390625" style="23" customWidth="1"/>
    <col min="14" max="14" width="3.875" style="5" customWidth="1"/>
    <col min="15" max="15" width="26.50390625" style="6" customWidth="1"/>
    <col min="16" max="16" width="3.875" style="7" customWidth="1"/>
    <col min="17" max="17" width="26.50390625" style="6" customWidth="1"/>
    <col min="18" max="18" width="0.5" style="7" customWidth="1"/>
    <col min="19" max="19" width="18.625" style="3" customWidth="1"/>
    <col min="20" max="20" width="3.125" style="5" customWidth="1"/>
    <col min="21" max="16384" width="9.00390625" style="3" customWidth="1"/>
  </cols>
  <sheetData>
    <row r="1" spans="2:11" ht="30" customHeight="1">
      <c r="B1" s="1" t="s">
        <v>215</v>
      </c>
      <c r="C1" s="2"/>
      <c r="D1" s="2"/>
      <c r="E1" s="2"/>
      <c r="F1" s="2"/>
      <c r="G1" s="2"/>
      <c r="H1" s="2"/>
      <c r="K1" s="4"/>
    </row>
    <row r="2" spans="2:15" ht="30" customHeight="1" thickBot="1">
      <c r="B2" s="8"/>
      <c r="C2" s="8"/>
      <c r="D2" s="8"/>
      <c r="E2" s="8"/>
      <c r="F2" s="8"/>
      <c r="G2" s="8"/>
      <c r="H2" s="8"/>
      <c r="K2" s="180"/>
      <c r="L2" s="180"/>
      <c r="M2" s="180"/>
      <c r="O2" s="9"/>
    </row>
    <row r="3" spans="2:9" ht="30" customHeight="1" thickTop="1">
      <c r="B3" s="165" t="s">
        <v>34</v>
      </c>
      <c r="C3" s="166"/>
      <c r="D3" s="166"/>
      <c r="E3" s="167"/>
      <c r="H3" s="171" t="s">
        <v>15</v>
      </c>
      <c r="I3" s="173">
        <v>5</v>
      </c>
    </row>
    <row r="4" spans="2:10" ht="30" customHeight="1" thickBot="1">
      <c r="B4" s="168"/>
      <c r="C4" s="169"/>
      <c r="D4" s="169"/>
      <c r="E4" s="170"/>
      <c r="F4" s="10"/>
      <c r="G4" s="10"/>
      <c r="H4" s="172"/>
      <c r="I4" s="174"/>
      <c r="J4" s="11"/>
    </row>
    <row r="5" spans="2:10" ht="14.25">
      <c r="B5" s="12"/>
      <c r="C5" s="12"/>
      <c r="D5" s="12"/>
      <c r="E5" s="12"/>
      <c r="I5" s="14"/>
      <c r="J5" s="11"/>
    </row>
    <row r="6" spans="2:17" ht="18" thickBot="1">
      <c r="B6" s="8"/>
      <c r="C6" s="8"/>
      <c r="D6" s="8"/>
      <c r="E6" s="8"/>
      <c r="F6" s="8"/>
      <c r="G6" s="8"/>
      <c r="H6" s="8"/>
      <c r="Q6" s="15"/>
    </row>
    <row r="7" spans="6:20" ht="30" customHeight="1" thickBot="1" thickTop="1">
      <c r="F7" s="8"/>
      <c r="G7" s="8"/>
      <c r="H7" s="198" t="s">
        <v>35</v>
      </c>
      <c r="I7" s="190">
        <f>L11+1</f>
        <v>22</v>
      </c>
      <c r="K7" s="16" t="s">
        <v>36</v>
      </c>
      <c r="L7" s="17">
        <v>6</v>
      </c>
      <c r="M7" s="18" t="s">
        <v>153</v>
      </c>
      <c r="N7" s="19">
        <v>3</v>
      </c>
      <c r="O7" s="18" t="s">
        <v>154</v>
      </c>
      <c r="P7" s="20">
        <v>2</v>
      </c>
      <c r="Q7" s="21"/>
      <c r="R7" s="22"/>
      <c r="S7" s="148"/>
      <c r="T7" s="148"/>
    </row>
    <row r="8" spans="6:20" ht="30" customHeight="1" thickBot="1">
      <c r="F8" s="8"/>
      <c r="G8" s="24"/>
      <c r="H8" s="199"/>
      <c r="I8" s="191"/>
      <c r="J8" s="25"/>
      <c r="K8" s="16" t="s">
        <v>37</v>
      </c>
      <c r="L8" s="17">
        <v>8</v>
      </c>
      <c r="M8" s="18" t="s">
        <v>38</v>
      </c>
      <c r="N8" s="20">
        <v>2</v>
      </c>
      <c r="O8" s="18" t="s">
        <v>39</v>
      </c>
      <c r="P8" s="20">
        <v>5</v>
      </c>
      <c r="Q8" s="23"/>
      <c r="S8" s="23"/>
      <c r="T8" s="7"/>
    </row>
    <row r="9" spans="6:20" ht="30" customHeight="1" thickBot="1" thickTop="1">
      <c r="F9" s="8"/>
      <c r="G9" s="26"/>
      <c r="H9" s="27" t="s">
        <v>155</v>
      </c>
      <c r="I9" s="28">
        <v>1</v>
      </c>
      <c r="K9" s="16" t="s">
        <v>216</v>
      </c>
      <c r="L9" s="17">
        <v>4</v>
      </c>
      <c r="M9" s="29"/>
      <c r="N9" s="30"/>
      <c r="O9" s="29"/>
      <c r="P9" s="30"/>
      <c r="Q9" s="23"/>
      <c r="S9" s="23"/>
      <c r="T9" s="7"/>
    </row>
    <row r="10" spans="6:20" ht="30" customHeight="1" thickBot="1">
      <c r="F10" s="31"/>
      <c r="G10" s="8"/>
      <c r="H10" s="27"/>
      <c r="K10" s="32" t="s">
        <v>40</v>
      </c>
      <c r="L10" s="33">
        <v>3</v>
      </c>
      <c r="M10" s="11"/>
      <c r="N10" s="34"/>
      <c r="Q10" s="23"/>
      <c r="S10" s="23"/>
      <c r="T10" s="7"/>
    </row>
    <row r="11" spans="6:20" ht="17.25">
      <c r="F11" s="31"/>
      <c r="G11" s="8"/>
      <c r="H11" s="3"/>
      <c r="K11" s="35"/>
      <c r="L11" s="36">
        <f>SUM(L7:L10)</f>
        <v>21</v>
      </c>
      <c r="Q11" s="23"/>
      <c r="S11" s="23"/>
      <c r="T11" s="7"/>
    </row>
    <row r="12" spans="6:20" ht="18" thickBot="1">
      <c r="F12" s="31"/>
      <c r="G12" s="8"/>
      <c r="H12" s="8"/>
      <c r="S12" s="23"/>
      <c r="T12" s="7"/>
    </row>
    <row r="13" spans="6:20" ht="30" customHeight="1" thickBot="1" thickTop="1">
      <c r="F13" s="37"/>
      <c r="H13" s="189" t="s">
        <v>41</v>
      </c>
      <c r="I13" s="190">
        <f>L18+1</f>
        <v>46</v>
      </c>
      <c r="K13" s="38" t="s">
        <v>16</v>
      </c>
      <c r="L13" s="39">
        <f>N13+P13+R13+2</f>
        <v>9</v>
      </c>
      <c r="M13" s="40" t="s">
        <v>217</v>
      </c>
      <c r="N13" s="20">
        <v>2</v>
      </c>
      <c r="O13" s="18" t="s">
        <v>120</v>
      </c>
      <c r="P13" s="20">
        <v>3</v>
      </c>
      <c r="Q13" s="18" t="s">
        <v>55</v>
      </c>
      <c r="R13" s="20">
        <v>2</v>
      </c>
      <c r="S13" s="23"/>
      <c r="T13" s="7"/>
    </row>
    <row r="14" spans="6:18" ht="30" customHeight="1" thickBot="1" thickTop="1">
      <c r="F14" s="37"/>
      <c r="G14" s="41"/>
      <c r="H14" s="189"/>
      <c r="I14" s="191"/>
      <c r="J14" s="42"/>
      <c r="K14" s="43" t="s">
        <v>47</v>
      </c>
      <c r="L14" s="39">
        <v>6</v>
      </c>
      <c r="M14" s="40"/>
      <c r="N14" s="44"/>
      <c r="O14" s="45"/>
      <c r="P14" s="44"/>
      <c r="Q14" s="46"/>
      <c r="R14" s="47"/>
    </row>
    <row r="15" spans="6:18" ht="30" customHeight="1" thickBot="1" thickTop="1">
      <c r="F15" s="37"/>
      <c r="G15" s="48"/>
      <c r="H15" s="49"/>
      <c r="I15" s="28"/>
      <c r="J15" s="50"/>
      <c r="K15" s="51" t="s">
        <v>48</v>
      </c>
      <c r="L15" s="52">
        <f>N15+P15+R15+2</f>
        <v>10</v>
      </c>
      <c r="M15" s="18" t="s">
        <v>49</v>
      </c>
      <c r="N15" s="20">
        <v>3</v>
      </c>
      <c r="O15" s="18" t="s">
        <v>50</v>
      </c>
      <c r="P15" s="20">
        <v>2</v>
      </c>
      <c r="Q15" s="18" t="s">
        <v>51</v>
      </c>
      <c r="R15" s="20">
        <v>3</v>
      </c>
    </row>
    <row r="16" spans="2:18" ht="30" customHeight="1" thickBot="1">
      <c r="B16" s="35"/>
      <c r="C16" s="35"/>
      <c r="D16" s="35"/>
      <c r="E16" s="35"/>
      <c r="F16" s="37"/>
      <c r="H16" s="35"/>
      <c r="I16" s="53"/>
      <c r="J16" s="48"/>
      <c r="K16" s="38" t="s">
        <v>43</v>
      </c>
      <c r="L16" s="39">
        <f>N16+P16+1</f>
        <v>12</v>
      </c>
      <c r="M16" s="45" t="s">
        <v>44</v>
      </c>
      <c r="N16" s="20">
        <v>6</v>
      </c>
      <c r="O16" s="54" t="s">
        <v>45</v>
      </c>
      <c r="P16" s="20">
        <v>5</v>
      </c>
      <c r="Q16" s="3"/>
      <c r="R16" s="5"/>
    </row>
    <row r="17" spans="6:18" ht="30" customHeight="1" thickBot="1">
      <c r="F17" s="37"/>
      <c r="G17" s="35"/>
      <c r="H17" s="35"/>
      <c r="I17" s="53"/>
      <c r="J17" s="48"/>
      <c r="K17" s="51" t="s">
        <v>46</v>
      </c>
      <c r="L17" s="52">
        <f>N17+P17+2</f>
        <v>8</v>
      </c>
      <c r="M17" s="18" t="s">
        <v>122</v>
      </c>
      <c r="N17" s="20">
        <v>5</v>
      </c>
      <c r="O17" s="18" t="s">
        <v>123</v>
      </c>
      <c r="P17" s="20">
        <v>1</v>
      </c>
      <c r="Q17" s="29"/>
      <c r="R17" s="30"/>
    </row>
    <row r="18" spans="6:18" ht="14.25">
      <c r="F18" s="37"/>
      <c r="G18" s="48"/>
      <c r="H18" s="55"/>
      <c r="I18" s="28"/>
      <c r="J18" s="35"/>
      <c r="K18" s="3"/>
      <c r="L18" s="56">
        <f>SUM(L13:L17)</f>
        <v>45</v>
      </c>
      <c r="M18" s="3"/>
      <c r="O18" s="3"/>
      <c r="P18" s="5"/>
      <c r="Q18" s="3"/>
      <c r="R18" s="5"/>
    </row>
    <row r="19" spans="2:18" ht="15" thickBot="1">
      <c r="B19" s="35"/>
      <c r="C19" s="35"/>
      <c r="D19" s="35"/>
      <c r="E19" s="35"/>
      <c r="F19" s="37"/>
      <c r="G19" s="35"/>
      <c r="H19" s="27"/>
      <c r="I19" s="53"/>
      <c r="J19" s="48"/>
      <c r="K19" s="29"/>
      <c r="M19" s="3"/>
      <c r="O19" s="3"/>
      <c r="P19" s="5"/>
      <c r="Q19" s="3"/>
      <c r="R19" s="5"/>
    </row>
    <row r="20" spans="2:14" ht="30" customHeight="1" thickTop="1">
      <c r="B20" s="192" t="s">
        <v>218</v>
      </c>
      <c r="E20" s="192" t="s">
        <v>219</v>
      </c>
      <c r="F20" s="37"/>
      <c r="G20" s="35"/>
      <c r="H20" s="171" t="s">
        <v>52</v>
      </c>
      <c r="I20" s="173">
        <f>L30+1</f>
        <v>60</v>
      </c>
      <c r="J20" s="35"/>
      <c r="K20" s="181" t="s">
        <v>124</v>
      </c>
      <c r="L20" s="183">
        <f>N20+N21+N22+P21+P22+R21+1</f>
        <v>23</v>
      </c>
      <c r="M20" s="57" t="s">
        <v>53</v>
      </c>
      <c r="N20" s="58">
        <v>9</v>
      </c>
    </row>
    <row r="21" spans="2:18" ht="30" customHeight="1" thickBot="1">
      <c r="B21" s="193"/>
      <c r="E21" s="193"/>
      <c r="F21" s="37"/>
      <c r="G21" s="41"/>
      <c r="H21" s="172"/>
      <c r="I21" s="174"/>
      <c r="J21" s="59"/>
      <c r="K21" s="147"/>
      <c r="L21" s="195"/>
      <c r="M21" s="60" t="s">
        <v>220</v>
      </c>
      <c r="N21" s="19">
        <v>2</v>
      </c>
      <c r="O21" s="61" t="s">
        <v>221</v>
      </c>
      <c r="P21" s="62">
        <v>3</v>
      </c>
      <c r="Q21" s="63" t="s">
        <v>222</v>
      </c>
      <c r="R21" s="62">
        <v>2</v>
      </c>
    </row>
    <row r="22" spans="2:19" ht="30" customHeight="1" thickBot="1" thickTop="1">
      <c r="B22" s="193"/>
      <c r="E22" s="193"/>
      <c r="F22" s="37"/>
      <c r="G22" s="48"/>
      <c r="H22" s="49"/>
      <c r="I22" s="28"/>
      <c r="J22" s="48"/>
      <c r="K22" s="182"/>
      <c r="L22" s="184"/>
      <c r="M22" s="60" t="s">
        <v>223</v>
      </c>
      <c r="N22" s="19">
        <v>3</v>
      </c>
      <c r="O22" s="61" t="s">
        <v>224</v>
      </c>
      <c r="P22" s="62">
        <v>3</v>
      </c>
      <c r="Q22" s="3"/>
      <c r="R22" s="5"/>
      <c r="S22" s="6"/>
    </row>
    <row r="23" spans="2:20" ht="30" customHeight="1" thickBot="1">
      <c r="B23" s="193"/>
      <c r="E23" s="193"/>
      <c r="F23" s="37"/>
      <c r="G23" s="48"/>
      <c r="I23" s="14"/>
      <c r="J23" s="48"/>
      <c r="K23" s="38" t="s">
        <v>54</v>
      </c>
      <c r="L23" s="39">
        <f>N23+P23+2</f>
        <v>6</v>
      </c>
      <c r="M23" s="64" t="s">
        <v>225</v>
      </c>
      <c r="N23" s="65">
        <v>2</v>
      </c>
      <c r="O23" s="66" t="s">
        <v>226</v>
      </c>
      <c r="P23" s="65">
        <v>2</v>
      </c>
      <c r="Q23" s="67"/>
      <c r="R23" s="27"/>
      <c r="T23" s="3"/>
    </row>
    <row r="24" spans="2:18" ht="30" customHeight="1" thickBot="1">
      <c r="B24" s="193"/>
      <c r="E24" s="193"/>
      <c r="F24" s="37"/>
      <c r="G24" s="48"/>
      <c r="I24" s="14"/>
      <c r="J24" s="48"/>
      <c r="K24" s="68" t="s">
        <v>17</v>
      </c>
      <c r="L24" s="69">
        <v>1</v>
      </c>
      <c r="M24" s="11"/>
      <c r="O24" s="23"/>
      <c r="P24" s="5"/>
      <c r="R24" s="5"/>
    </row>
    <row r="25" spans="2:18" ht="30" customHeight="1" thickBot="1">
      <c r="B25" s="193"/>
      <c r="E25" s="193"/>
      <c r="F25" s="37"/>
      <c r="G25" s="35"/>
      <c r="H25" s="27"/>
      <c r="I25" s="53"/>
      <c r="J25" s="35"/>
      <c r="K25" s="70" t="s">
        <v>227</v>
      </c>
      <c r="L25" s="71">
        <f>N25+P25+1</f>
        <v>5</v>
      </c>
      <c r="M25" s="64" t="s">
        <v>42</v>
      </c>
      <c r="N25" s="65">
        <v>2</v>
      </c>
      <c r="O25" s="66" t="s">
        <v>126</v>
      </c>
      <c r="P25" s="65">
        <v>2</v>
      </c>
      <c r="Q25" s="3"/>
      <c r="R25" s="5"/>
    </row>
    <row r="26" spans="2:19" ht="30" customHeight="1">
      <c r="B26" s="193"/>
      <c r="E26" s="193"/>
      <c r="F26" s="37"/>
      <c r="G26" s="35"/>
      <c r="H26" s="27"/>
      <c r="I26" s="53"/>
      <c r="J26" s="35"/>
      <c r="K26" s="196" t="s">
        <v>228</v>
      </c>
      <c r="L26" s="183">
        <f>N26+P26+N27+3</f>
        <v>6</v>
      </c>
      <c r="M26" s="72" t="s">
        <v>56</v>
      </c>
      <c r="N26" s="65">
        <v>1</v>
      </c>
      <c r="O26" s="66" t="s">
        <v>57</v>
      </c>
      <c r="P26" s="65">
        <v>1</v>
      </c>
      <c r="Q26" s="3"/>
      <c r="R26" s="3"/>
      <c r="S26" s="6"/>
    </row>
    <row r="27" spans="2:18" ht="30" customHeight="1" thickBot="1">
      <c r="B27" s="193"/>
      <c r="E27" s="193"/>
      <c r="F27" s="37"/>
      <c r="G27" s="35"/>
      <c r="H27" s="27"/>
      <c r="I27" s="53"/>
      <c r="J27" s="35"/>
      <c r="K27" s="197"/>
      <c r="L27" s="184"/>
      <c r="M27" s="73" t="s">
        <v>127</v>
      </c>
      <c r="N27" s="65">
        <v>1</v>
      </c>
      <c r="O27" s="23"/>
      <c r="P27" s="27"/>
      <c r="Q27" s="29"/>
      <c r="R27" s="27"/>
    </row>
    <row r="28" spans="2:18" ht="30" customHeight="1">
      <c r="B28" s="193"/>
      <c r="E28" s="193"/>
      <c r="F28" s="37"/>
      <c r="G28" s="35"/>
      <c r="H28" s="35"/>
      <c r="I28" s="53"/>
      <c r="J28" s="35"/>
      <c r="K28" s="181" t="s">
        <v>137</v>
      </c>
      <c r="L28" s="185">
        <f>N28+P28+N29+P29+2</f>
        <v>18</v>
      </c>
      <c r="M28" s="64" t="s">
        <v>138</v>
      </c>
      <c r="N28" s="65">
        <v>2</v>
      </c>
      <c r="O28" s="66" t="s">
        <v>139</v>
      </c>
      <c r="P28" s="65">
        <v>2</v>
      </c>
      <c r="Q28" s="74"/>
      <c r="R28" s="5"/>
    </row>
    <row r="29" spans="2:18" ht="30" customHeight="1" thickBot="1">
      <c r="B29" s="193"/>
      <c r="C29" s="75"/>
      <c r="D29" s="76"/>
      <c r="E29" s="193"/>
      <c r="F29" s="77"/>
      <c r="G29" s="78"/>
      <c r="H29" s="35"/>
      <c r="I29" s="53"/>
      <c r="J29" s="35"/>
      <c r="K29" s="182"/>
      <c r="L29" s="186"/>
      <c r="M29" s="64" t="s">
        <v>140</v>
      </c>
      <c r="N29" s="65">
        <v>2</v>
      </c>
      <c r="O29" s="66" t="s">
        <v>229</v>
      </c>
      <c r="P29" s="65">
        <v>10</v>
      </c>
      <c r="Q29" s="74"/>
      <c r="R29" s="5"/>
    </row>
    <row r="30" spans="2:18" ht="14.25">
      <c r="B30" s="193"/>
      <c r="C30" s="79"/>
      <c r="D30" s="80"/>
      <c r="E30" s="193"/>
      <c r="F30" s="79"/>
      <c r="G30" s="35"/>
      <c r="H30" s="35"/>
      <c r="I30" s="53"/>
      <c r="J30" s="35"/>
      <c r="L30" s="56">
        <f>SUM(L20:L29)</f>
        <v>59</v>
      </c>
      <c r="O30" s="14"/>
      <c r="P30" s="5"/>
      <c r="R30" s="5"/>
    </row>
    <row r="31" spans="2:20" ht="15" thickBot="1">
      <c r="B31" s="193"/>
      <c r="C31" s="37"/>
      <c r="D31" s="81"/>
      <c r="E31" s="193"/>
      <c r="F31" s="37"/>
      <c r="G31" s="35"/>
      <c r="H31" s="35"/>
      <c r="I31" s="53"/>
      <c r="J31" s="35"/>
      <c r="O31" s="14"/>
      <c r="S31" s="29"/>
      <c r="T31" s="30"/>
    </row>
    <row r="32" spans="2:20" ht="30" customHeight="1" thickBot="1" thickTop="1">
      <c r="B32" s="193"/>
      <c r="C32" s="37"/>
      <c r="E32" s="193"/>
      <c r="F32" s="37"/>
      <c r="H32" s="187" t="s">
        <v>230</v>
      </c>
      <c r="I32" s="173">
        <f>L39+1</f>
        <v>63</v>
      </c>
      <c r="J32" s="14"/>
      <c r="K32" s="68" t="s">
        <v>58</v>
      </c>
      <c r="L32" s="69">
        <f>N32+P32+2</f>
        <v>6</v>
      </c>
      <c r="M32" s="40" t="s">
        <v>125</v>
      </c>
      <c r="N32" s="82">
        <v>2</v>
      </c>
      <c r="O32" s="66" t="s">
        <v>141</v>
      </c>
      <c r="P32" s="20">
        <v>2</v>
      </c>
      <c r="T32" s="3"/>
    </row>
    <row r="33" spans="2:20" ht="30" customHeight="1" thickBot="1">
      <c r="B33" s="193"/>
      <c r="C33" s="37"/>
      <c r="E33" s="193"/>
      <c r="F33" s="37"/>
      <c r="G33" s="41"/>
      <c r="H33" s="188"/>
      <c r="I33" s="174"/>
      <c r="J33" s="42"/>
      <c r="K33" s="83" t="s">
        <v>59</v>
      </c>
      <c r="L33" s="71">
        <f>N33+P33+R33+2</f>
        <v>14</v>
      </c>
      <c r="M33" s="45" t="s">
        <v>60</v>
      </c>
      <c r="N33" s="20">
        <v>3</v>
      </c>
      <c r="O33" s="18" t="s">
        <v>61</v>
      </c>
      <c r="P33" s="44">
        <v>5</v>
      </c>
      <c r="Q33" s="73" t="s">
        <v>128</v>
      </c>
      <c r="R33" s="65">
        <v>4</v>
      </c>
      <c r="S33" s="6"/>
      <c r="T33" s="7"/>
    </row>
    <row r="34" spans="2:20" ht="30" customHeight="1" thickBot="1" thickTop="1">
      <c r="B34" s="193"/>
      <c r="C34" s="84"/>
      <c r="D34" s="85"/>
      <c r="E34" s="193"/>
      <c r="F34" s="37"/>
      <c r="G34" s="35"/>
      <c r="H34" s="27" t="s">
        <v>155</v>
      </c>
      <c r="I34" s="86">
        <v>1</v>
      </c>
      <c r="J34" s="35"/>
      <c r="K34" s="87" t="s">
        <v>68</v>
      </c>
      <c r="L34" s="39">
        <f>N34+P34+R34+3</f>
        <v>17</v>
      </c>
      <c r="M34" s="73" t="s">
        <v>69</v>
      </c>
      <c r="N34" s="65">
        <v>4</v>
      </c>
      <c r="O34" s="88" t="s">
        <v>70</v>
      </c>
      <c r="P34" s="65">
        <v>5</v>
      </c>
      <c r="Q34" s="88" t="s">
        <v>231</v>
      </c>
      <c r="R34" s="65">
        <v>5</v>
      </c>
      <c r="T34" s="89"/>
    </row>
    <row r="35" spans="2:20" ht="30" customHeight="1" thickBot="1">
      <c r="B35" s="193"/>
      <c r="C35" s="84"/>
      <c r="D35" s="85"/>
      <c r="E35" s="193"/>
      <c r="F35" s="37"/>
      <c r="G35" s="35"/>
      <c r="H35" s="27"/>
      <c r="I35" s="53"/>
      <c r="J35" s="35"/>
      <c r="K35" s="90" t="s">
        <v>232</v>
      </c>
      <c r="L35" s="91">
        <v>4</v>
      </c>
      <c r="M35" s="11"/>
      <c r="O35" s="23"/>
      <c r="P35" s="30"/>
      <c r="Q35" s="67"/>
      <c r="R35" s="30"/>
      <c r="T35" s="89"/>
    </row>
    <row r="36" spans="2:20" ht="30" customHeight="1" thickBot="1">
      <c r="B36" s="193"/>
      <c r="C36" s="84"/>
      <c r="D36" s="85"/>
      <c r="E36" s="193"/>
      <c r="F36" s="37"/>
      <c r="G36" s="35"/>
      <c r="H36" s="27"/>
      <c r="I36" s="53"/>
      <c r="J36" s="35"/>
      <c r="K36" s="68" t="s">
        <v>18</v>
      </c>
      <c r="L36" s="69">
        <v>2</v>
      </c>
      <c r="M36" s="11"/>
      <c r="O36" s="23"/>
      <c r="P36" s="30"/>
      <c r="Q36" s="67"/>
      <c r="R36" s="30"/>
      <c r="T36" s="89"/>
    </row>
    <row r="37" spans="2:20" ht="30" customHeight="1" thickBot="1">
      <c r="B37" s="193"/>
      <c r="C37" s="84"/>
      <c r="D37" s="85"/>
      <c r="E37" s="193"/>
      <c r="F37" s="37"/>
      <c r="H37" s="27"/>
      <c r="I37" s="86"/>
      <c r="J37" s="86"/>
      <c r="K37" s="92" t="s">
        <v>71</v>
      </c>
      <c r="L37" s="93">
        <v>3</v>
      </c>
      <c r="M37" s="11"/>
      <c r="N37" s="94"/>
      <c r="O37" s="23"/>
      <c r="P37" s="89"/>
      <c r="Q37" s="53"/>
      <c r="R37" s="89"/>
      <c r="T37" s="89"/>
    </row>
    <row r="38" spans="2:20" ht="30" customHeight="1" thickBot="1">
      <c r="B38" s="194"/>
      <c r="C38" s="84"/>
      <c r="E38" s="194"/>
      <c r="F38" s="37"/>
      <c r="H38" s="27"/>
      <c r="I38" s="86"/>
      <c r="J38" s="86"/>
      <c r="K38" s="38" t="s">
        <v>72</v>
      </c>
      <c r="L38" s="39">
        <f>N38+P38+1</f>
        <v>16</v>
      </c>
      <c r="M38" s="45" t="s">
        <v>73</v>
      </c>
      <c r="N38" s="20">
        <v>4</v>
      </c>
      <c r="O38" s="54" t="s">
        <v>74</v>
      </c>
      <c r="P38" s="20">
        <v>11</v>
      </c>
      <c r="Q38" s="53"/>
      <c r="R38" s="89"/>
      <c r="T38" s="89"/>
    </row>
    <row r="39" spans="3:19" ht="14.25">
      <c r="C39" s="37"/>
      <c r="E39" s="85"/>
      <c r="F39" s="37"/>
      <c r="H39" s="27"/>
      <c r="I39" s="86"/>
      <c r="J39" s="86"/>
      <c r="K39" s="95"/>
      <c r="L39" s="96">
        <f>SUM(L32:L38)</f>
        <v>62</v>
      </c>
      <c r="M39" s="53"/>
      <c r="N39" s="89"/>
      <c r="O39" s="53"/>
      <c r="P39" s="5"/>
      <c r="Q39" s="3"/>
      <c r="R39" s="5"/>
      <c r="S39" s="6"/>
    </row>
    <row r="40" spans="3:19" ht="15" thickBot="1">
      <c r="C40" s="37"/>
      <c r="E40" s="85"/>
      <c r="G40" s="81"/>
      <c r="H40" s="27"/>
      <c r="I40" s="86"/>
      <c r="J40" s="86"/>
      <c r="K40" s="97"/>
      <c r="L40" s="98"/>
      <c r="M40" s="53"/>
      <c r="N40" s="89"/>
      <c r="O40" s="53"/>
      <c r="P40" s="5"/>
      <c r="Q40" s="3"/>
      <c r="R40" s="5"/>
      <c r="S40" s="6"/>
    </row>
    <row r="41" spans="3:20" ht="30" customHeight="1" thickTop="1">
      <c r="C41" s="37"/>
      <c r="E41" s="85"/>
      <c r="G41" s="99"/>
      <c r="H41" s="171" t="s">
        <v>142</v>
      </c>
      <c r="I41" s="173">
        <f>L44+1</f>
        <v>24</v>
      </c>
      <c r="J41" s="100"/>
      <c r="K41" s="181" t="s">
        <v>156</v>
      </c>
      <c r="L41" s="185">
        <f>N41+P41+R41+P42+N42+2</f>
        <v>18</v>
      </c>
      <c r="M41" s="66" t="s">
        <v>143</v>
      </c>
      <c r="N41" s="65">
        <v>4</v>
      </c>
      <c r="O41" s="66" t="s">
        <v>157</v>
      </c>
      <c r="P41" s="65">
        <v>3</v>
      </c>
      <c r="Q41" s="66" t="s">
        <v>233</v>
      </c>
      <c r="R41" s="65">
        <v>3</v>
      </c>
      <c r="S41" s="29"/>
      <c r="T41" s="27"/>
    </row>
    <row r="42" spans="3:20" ht="30" customHeight="1" thickBot="1">
      <c r="C42" s="37"/>
      <c r="E42" s="85"/>
      <c r="F42" s="37"/>
      <c r="G42" s="10"/>
      <c r="H42" s="172"/>
      <c r="I42" s="174"/>
      <c r="J42" s="14"/>
      <c r="K42" s="182"/>
      <c r="L42" s="186"/>
      <c r="M42" s="66" t="s">
        <v>158</v>
      </c>
      <c r="N42" s="65">
        <v>4</v>
      </c>
      <c r="O42" s="66" t="s">
        <v>144</v>
      </c>
      <c r="P42" s="65">
        <v>2</v>
      </c>
      <c r="R42" s="5"/>
      <c r="T42" s="89"/>
    </row>
    <row r="43" spans="3:20" ht="30" customHeight="1" thickBot="1" thickTop="1">
      <c r="C43" s="37"/>
      <c r="E43" s="85"/>
      <c r="F43" s="37"/>
      <c r="I43" s="14"/>
      <c r="J43" s="14"/>
      <c r="K43" s="68" t="s">
        <v>234</v>
      </c>
      <c r="L43" s="101">
        <f>N43+P43+1</f>
        <v>5</v>
      </c>
      <c r="M43" s="66" t="s">
        <v>235</v>
      </c>
      <c r="N43" s="65">
        <v>3</v>
      </c>
      <c r="O43" s="66" t="s">
        <v>236</v>
      </c>
      <c r="P43" s="65">
        <v>1</v>
      </c>
      <c r="R43" s="5"/>
      <c r="T43" s="89"/>
    </row>
    <row r="44" spans="3:20" ht="14.25">
      <c r="C44" s="37"/>
      <c r="F44" s="37"/>
      <c r="H44" s="102"/>
      <c r="I44" s="14"/>
      <c r="J44" s="14"/>
      <c r="K44" s="67"/>
      <c r="L44" s="96">
        <f>SUM(L41:L43)</f>
        <v>23</v>
      </c>
      <c r="M44" s="29"/>
      <c r="N44" s="30"/>
      <c r="P44" s="5"/>
      <c r="R44" s="5"/>
      <c r="T44" s="89"/>
    </row>
    <row r="45" spans="3:20" ht="15" thickBot="1">
      <c r="C45" s="37"/>
      <c r="E45" s="85"/>
      <c r="F45" s="37"/>
      <c r="H45" s="27"/>
      <c r="I45" s="86"/>
      <c r="J45" s="86"/>
      <c r="K45" s="29"/>
      <c r="M45" s="53"/>
      <c r="N45" s="89"/>
      <c r="O45" s="53"/>
      <c r="P45" s="5"/>
      <c r="R45" s="5"/>
      <c r="T45" s="3"/>
    </row>
    <row r="46" spans="3:19" ht="30" customHeight="1" thickBot="1" thickTop="1">
      <c r="C46" s="37"/>
      <c r="E46" s="85"/>
      <c r="G46" s="99"/>
      <c r="H46" s="171" t="s">
        <v>237</v>
      </c>
      <c r="I46" s="173">
        <f>L48+1</f>
        <v>17</v>
      </c>
      <c r="J46" s="100"/>
      <c r="K46" s="103" t="s">
        <v>129</v>
      </c>
      <c r="L46" s="91">
        <f>N46+P46+R46+1</f>
        <v>8</v>
      </c>
      <c r="M46" s="66" t="s">
        <v>159</v>
      </c>
      <c r="N46" s="65">
        <v>2</v>
      </c>
      <c r="O46" s="66" t="s">
        <v>145</v>
      </c>
      <c r="P46" s="65">
        <v>3</v>
      </c>
      <c r="Q46" s="66" t="s">
        <v>238</v>
      </c>
      <c r="R46" s="65">
        <v>2</v>
      </c>
      <c r="S46" s="23"/>
    </row>
    <row r="47" spans="3:19" ht="30" customHeight="1" thickBot="1">
      <c r="C47" s="37"/>
      <c r="E47" s="85"/>
      <c r="G47" s="10"/>
      <c r="H47" s="172"/>
      <c r="I47" s="174"/>
      <c r="J47" s="14"/>
      <c r="K47" s="104" t="s">
        <v>146</v>
      </c>
      <c r="L47" s="105">
        <f>N47+P47+1</f>
        <v>8</v>
      </c>
      <c r="M47" s="66" t="s">
        <v>239</v>
      </c>
      <c r="N47" s="65">
        <v>4</v>
      </c>
      <c r="O47" s="66" t="s">
        <v>75</v>
      </c>
      <c r="P47" s="65">
        <v>3</v>
      </c>
      <c r="Q47" s="106"/>
      <c r="R47" s="107"/>
      <c r="S47" s="23"/>
    </row>
    <row r="48" spans="3:19" ht="15" thickTop="1">
      <c r="C48" s="37"/>
      <c r="H48" s="27"/>
      <c r="I48" s="86"/>
      <c r="J48" s="14"/>
      <c r="L48" s="56">
        <f>SUM(L46:L47)</f>
        <v>16</v>
      </c>
      <c r="P48" s="5"/>
      <c r="Q48" s="3"/>
      <c r="R48" s="5"/>
      <c r="S48" s="23"/>
    </row>
    <row r="49" spans="3:20" ht="15" thickBot="1">
      <c r="C49" s="37"/>
      <c r="H49" s="102"/>
      <c r="I49" s="14"/>
      <c r="J49" s="14"/>
      <c r="S49" s="67"/>
      <c r="T49" s="27"/>
    </row>
    <row r="50" spans="3:20" ht="30" customHeight="1" thickTop="1">
      <c r="C50" s="37"/>
      <c r="D50" s="99"/>
      <c r="E50" s="108"/>
      <c r="F50" s="108"/>
      <c r="H50" s="171" t="s">
        <v>76</v>
      </c>
      <c r="I50" s="173">
        <f>L52+1</f>
        <v>5</v>
      </c>
      <c r="J50" s="53"/>
      <c r="K50" s="181" t="s">
        <v>19</v>
      </c>
      <c r="L50" s="183">
        <f>N50+N51+1</f>
        <v>4</v>
      </c>
      <c r="M50" s="66" t="s">
        <v>77</v>
      </c>
      <c r="N50" s="65">
        <v>1</v>
      </c>
      <c r="S50" s="67"/>
      <c r="T50" s="27"/>
    </row>
    <row r="51" spans="7:20" ht="30" customHeight="1" thickBot="1">
      <c r="G51" s="10"/>
      <c r="H51" s="172"/>
      <c r="I51" s="174"/>
      <c r="J51" s="109"/>
      <c r="K51" s="182"/>
      <c r="L51" s="184"/>
      <c r="M51" s="64" t="s">
        <v>78</v>
      </c>
      <c r="N51" s="65">
        <v>2</v>
      </c>
      <c r="Q51" s="7"/>
      <c r="S51" s="53"/>
      <c r="T51" s="89"/>
    </row>
    <row r="52" spans="9:20" ht="15" thickTop="1">
      <c r="I52" s="14"/>
      <c r="J52" s="14"/>
      <c r="L52" s="56">
        <f>SUM(L50)</f>
        <v>4</v>
      </c>
      <c r="S52" s="53"/>
      <c r="T52" s="89"/>
    </row>
    <row r="53" spans="9:10" ht="15" thickBot="1">
      <c r="I53" s="14"/>
      <c r="J53" s="14"/>
    </row>
    <row r="54" spans="2:16" ht="30" customHeight="1" thickBot="1" thickTop="1">
      <c r="B54" s="165" t="s">
        <v>79</v>
      </c>
      <c r="C54" s="166"/>
      <c r="D54" s="166"/>
      <c r="E54" s="167"/>
      <c r="F54" s="108"/>
      <c r="H54" s="171" t="s">
        <v>80</v>
      </c>
      <c r="I54" s="173">
        <f>L57+1</f>
        <v>31</v>
      </c>
      <c r="K54" s="103" t="s">
        <v>81</v>
      </c>
      <c r="L54" s="91">
        <f>N54+P54+1</f>
        <v>7</v>
      </c>
      <c r="M54" s="72" t="s">
        <v>82</v>
      </c>
      <c r="N54" s="65">
        <v>2</v>
      </c>
      <c r="O54" s="66" t="s">
        <v>83</v>
      </c>
      <c r="P54" s="65">
        <v>4</v>
      </c>
    </row>
    <row r="55" spans="2:19" ht="30" customHeight="1" thickBot="1">
      <c r="B55" s="168"/>
      <c r="C55" s="169"/>
      <c r="D55" s="169"/>
      <c r="E55" s="170"/>
      <c r="G55" s="10"/>
      <c r="H55" s="172"/>
      <c r="I55" s="174"/>
      <c r="J55" s="10"/>
      <c r="K55" s="103" t="s">
        <v>84</v>
      </c>
      <c r="L55" s="91">
        <f>N55+P55+1</f>
        <v>8</v>
      </c>
      <c r="M55" s="72" t="s">
        <v>85</v>
      </c>
      <c r="N55" s="65">
        <v>4</v>
      </c>
      <c r="O55" s="66" t="s">
        <v>86</v>
      </c>
      <c r="P55" s="65">
        <v>3</v>
      </c>
      <c r="Q55" s="110"/>
      <c r="S55" s="6"/>
    </row>
    <row r="56" spans="2:19" ht="30" customHeight="1" thickBot="1">
      <c r="B56" s="12"/>
      <c r="C56" s="12"/>
      <c r="D56" s="12"/>
      <c r="E56" s="12"/>
      <c r="H56" s="27" t="s">
        <v>155</v>
      </c>
      <c r="I56" s="86">
        <v>1</v>
      </c>
      <c r="K56" s="104" t="s">
        <v>87</v>
      </c>
      <c r="L56" s="69">
        <f>N56+P56+2</f>
        <v>15</v>
      </c>
      <c r="M56" s="111" t="s">
        <v>88</v>
      </c>
      <c r="N56" s="65">
        <v>4</v>
      </c>
      <c r="O56" s="66" t="s">
        <v>240</v>
      </c>
      <c r="P56" s="65">
        <v>9</v>
      </c>
      <c r="S56" s="6"/>
    </row>
    <row r="57" spans="2:15" ht="14.25">
      <c r="B57" s="12"/>
      <c r="C57" s="12"/>
      <c r="D57" s="12"/>
      <c r="E57" s="12"/>
      <c r="H57" s="7"/>
      <c r="I57" s="14"/>
      <c r="L57" s="56">
        <f>SUM(L54:L56)</f>
        <v>30</v>
      </c>
      <c r="M57" s="112"/>
      <c r="O57" s="23"/>
    </row>
    <row r="58" spans="2:20" ht="15" thickBot="1">
      <c r="B58" s="12"/>
      <c r="C58" s="12"/>
      <c r="D58" s="12"/>
      <c r="E58" s="12"/>
      <c r="K58" s="53"/>
      <c r="L58" s="113"/>
      <c r="S58" s="180"/>
      <c r="T58" s="180"/>
    </row>
    <row r="59" spans="2:20" ht="30" customHeight="1" thickBot="1" thickTop="1">
      <c r="B59" s="165" t="s">
        <v>89</v>
      </c>
      <c r="C59" s="166"/>
      <c r="D59" s="166"/>
      <c r="E59" s="167"/>
      <c r="F59" s="108"/>
      <c r="G59" s="108"/>
      <c r="H59" s="171" t="s">
        <v>90</v>
      </c>
      <c r="I59" s="173">
        <f>L64+2</f>
        <v>8</v>
      </c>
      <c r="J59" s="114"/>
      <c r="K59" s="115" t="s">
        <v>130</v>
      </c>
      <c r="L59" s="69">
        <v>2</v>
      </c>
      <c r="M59" s="23" t="s">
        <v>241</v>
      </c>
      <c r="S59" s="6"/>
      <c r="T59" s="7"/>
    </row>
    <row r="60" spans="2:20" ht="30" customHeight="1" thickBot="1">
      <c r="B60" s="168"/>
      <c r="C60" s="169"/>
      <c r="D60" s="169"/>
      <c r="E60" s="170"/>
      <c r="H60" s="172"/>
      <c r="I60" s="174"/>
      <c r="K60" s="115" t="s">
        <v>131</v>
      </c>
      <c r="L60" s="69"/>
      <c r="M60" s="116" t="s">
        <v>242</v>
      </c>
      <c r="O60" s="23"/>
      <c r="S60" s="6"/>
      <c r="T60" s="7"/>
    </row>
    <row r="61" spans="2:20" ht="30" customHeight="1" thickBot="1">
      <c r="B61" s="12"/>
      <c r="C61" s="12"/>
      <c r="D61" s="12"/>
      <c r="E61" s="12"/>
      <c r="H61" s="49" t="s">
        <v>147</v>
      </c>
      <c r="I61" s="28">
        <v>1</v>
      </c>
      <c r="K61" s="115" t="s">
        <v>132</v>
      </c>
      <c r="L61" s="69">
        <v>1</v>
      </c>
      <c r="M61" s="116" t="s">
        <v>242</v>
      </c>
      <c r="N61" s="89"/>
      <c r="O61" s="35"/>
      <c r="S61" s="6"/>
      <c r="T61" s="7"/>
    </row>
    <row r="62" spans="2:20" ht="30" customHeight="1" thickBot="1">
      <c r="B62" s="12"/>
      <c r="C62" s="12"/>
      <c r="D62" s="12"/>
      <c r="E62" s="12"/>
      <c r="H62" s="49" t="s">
        <v>148</v>
      </c>
      <c r="I62" s="28">
        <v>1</v>
      </c>
      <c r="K62" s="115" t="s">
        <v>243</v>
      </c>
      <c r="L62" s="69"/>
      <c r="M62" s="116" t="s">
        <v>242</v>
      </c>
      <c r="O62" s="23"/>
      <c r="S62" s="6"/>
      <c r="T62" s="7"/>
    </row>
    <row r="63" spans="2:15" ht="30" customHeight="1" thickBot="1">
      <c r="B63" s="12"/>
      <c r="C63" s="12"/>
      <c r="D63" s="12"/>
      <c r="E63" s="12"/>
      <c r="I63" s="14"/>
      <c r="K63" s="115" t="s">
        <v>20</v>
      </c>
      <c r="L63" s="69">
        <v>3</v>
      </c>
      <c r="M63" s="23" t="s">
        <v>244</v>
      </c>
      <c r="O63" s="23"/>
    </row>
    <row r="64" spans="2:15" ht="14.25">
      <c r="B64" s="12"/>
      <c r="C64" s="12"/>
      <c r="D64" s="12"/>
      <c r="E64" s="12"/>
      <c r="I64" s="14"/>
      <c r="L64" s="56">
        <f>SUM(L59:L63)</f>
        <v>6</v>
      </c>
      <c r="M64" s="11"/>
      <c r="N64" s="89"/>
      <c r="O64" s="35"/>
    </row>
    <row r="65" spans="2:5" ht="30" customHeight="1" thickBot="1">
      <c r="B65" s="12"/>
      <c r="C65" s="12"/>
      <c r="D65" s="12"/>
      <c r="E65" s="12"/>
    </row>
    <row r="66" spans="2:20" ht="30" customHeight="1" thickBot="1" thickTop="1">
      <c r="B66" s="165" t="s">
        <v>91</v>
      </c>
      <c r="C66" s="166"/>
      <c r="D66" s="166"/>
      <c r="E66" s="167"/>
      <c r="F66" s="108"/>
      <c r="G66" s="108"/>
      <c r="H66" s="171" t="s">
        <v>21</v>
      </c>
      <c r="I66" s="173">
        <f>L70+2</f>
        <v>64</v>
      </c>
      <c r="K66" s="68" t="s">
        <v>92</v>
      </c>
      <c r="L66" s="69">
        <f>N66+2</f>
        <v>4</v>
      </c>
      <c r="M66" s="66" t="s">
        <v>93</v>
      </c>
      <c r="N66" s="65">
        <v>2</v>
      </c>
      <c r="O66" s="74"/>
      <c r="P66" s="5"/>
      <c r="Q66" s="3"/>
      <c r="R66" s="5"/>
      <c r="T66" s="3"/>
    </row>
    <row r="67" spans="2:18" ht="30" customHeight="1" thickBot="1">
      <c r="B67" s="168"/>
      <c r="C67" s="169"/>
      <c r="D67" s="169"/>
      <c r="E67" s="170"/>
      <c r="H67" s="172"/>
      <c r="I67" s="174"/>
      <c r="J67" s="10"/>
      <c r="K67" s="103" t="s">
        <v>22</v>
      </c>
      <c r="L67" s="91">
        <f>N67+P67+3</f>
        <v>7</v>
      </c>
      <c r="M67" s="64" t="s">
        <v>23</v>
      </c>
      <c r="N67" s="65">
        <v>3</v>
      </c>
      <c r="O67" s="66" t="s">
        <v>245</v>
      </c>
      <c r="P67" s="65">
        <v>1</v>
      </c>
      <c r="R67" s="5"/>
    </row>
    <row r="68" spans="2:18" ht="30" customHeight="1" thickBot="1">
      <c r="B68" s="12"/>
      <c r="C68" s="12"/>
      <c r="D68" s="12"/>
      <c r="E68" s="12"/>
      <c r="H68" s="49" t="s">
        <v>121</v>
      </c>
      <c r="I68" s="28">
        <v>1</v>
      </c>
      <c r="K68" s="68" t="s">
        <v>246</v>
      </c>
      <c r="L68" s="69">
        <f>N68+1</f>
        <v>3</v>
      </c>
      <c r="M68" s="73" t="s">
        <v>94</v>
      </c>
      <c r="N68" s="65">
        <v>2</v>
      </c>
      <c r="O68" s="23"/>
      <c r="P68" s="5"/>
      <c r="R68" s="5"/>
    </row>
    <row r="69" spans="2:18" ht="30" customHeight="1" thickBot="1">
      <c r="B69" s="12"/>
      <c r="C69" s="12"/>
      <c r="D69" s="12"/>
      <c r="E69" s="12"/>
      <c r="K69" s="104" t="s">
        <v>247</v>
      </c>
      <c r="L69" s="69">
        <f>N69+P69+2</f>
        <v>48</v>
      </c>
      <c r="M69" s="88" t="s">
        <v>133</v>
      </c>
      <c r="N69" s="65">
        <v>22</v>
      </c>
      <c r="O69" s="88" t="s">
        <v>134</v>
      </c>
      <c r="P69" s="65">
        <v>24</v>
      </c>
      <c r="R69" s="5"/>
    </row>
    <row r="70" spans="2:18" ht="14.25">
      <c r="B70" s="12"/>
      <c r="C70" s="12"/>
      <c r="D70" s="12"/>
      <c r="E70" s="12"/>
      <c r="L70" s="56">
        <f>SUM(L66:L69)</f>
        <v>62</v>
      </c>
      <c r="O70" s="14"/>
      <c r="P70" s="5"/>
      <c r="R70" s="5"/>
    </row>
    <row r="71" spans="2:19" ht="15" thickBot="1">
      <c r="B71" s="12"/>
      <c r="C71" s="12"/>
      <c r="D71" s="12"/>
      <c r="E71" s="12"/>
      <c r="O71" s="14"/>
      <c r="P71" s="5"/>
      <c r="R71" s="5"/>
      <c r="S71" s="23"/>
    </row>
    <row r="72" spans="2:20" ht="30" customHeight="1" thickBot="1" thickTop="1">
      <c r="B72" s="165" t="s">
        <v>95</v>
      </c>
      <c r="C72" s="166"/>
      <c r="D72" s="166"/>
      <c r="E72" s="167"/>
      <c r="F72" s="108"/>
      <c r="H72" s="175" t="s">
        <v>96</v>
      </c>
      <c r="I72" s="173">
        <f>L91+2</f>
        <v>106</v>
      </c>
      <c r="J72" s="108"/>
      <c r="K72" s="68" t="s">
        <v>24</v>
      </c>
      <c r="L72" s="69">
        <v>4</v>
      </c>
      <c r="M72" s="11"/>
      <c r="O72" s="23"/>
      <c r="P72" s="5"/>
      <c r="R72" s="5"/>
      <c r="T72" s="7"/>
    </row>
    <row r="73" spans="2:16" ht="30" customHeight="1" thickBot="1">
      <c r="B73" s="177" t="s">
        <v>248</v>
      </c>
      <c r="C73" s="178"/>
      <c r="D73" s="178"/>
      <c r="E73" s="179"/>
      <c r="G73" s="10"/>
      <c r="H73" s="176"/>
      <c r="I73" s="174"/>
      <c r="K73" s="70" t="s">
        <v>100</v>
      </c>
      <c r="L73" s="71">
        <f>N73+P73+2</f>
        <v>9</v>
      </c>
      <c r="M73" s="111" t="s">
        <v>101</v>
      </c>
      <c r="N73" s="65">
        <v>5</v>
      </c>
      <c r="O73" s="66" t="s">
        <v>102</v>
      </c>
      <c r="P73" s="65">
        <v>2</v>
      </c>
    </row>
    <row r="74" spans="2:18" ht="30" customHeight="1" thickBot="1">
      <c r="B74" s="13"/>
      <c r="C74" s="13"/>
      <c r="D74" s="13"/>
      <c r="E74" s="13"/>
      <c r="H74" s="49" t="s">
        <v>121</v>
      </c>
      <c r="I74" s="28">
        <v>1</v>
      </c>
      <c r="K74" s="70" t="s">
        <v>62</v>
      </c>
      <c r="L74" s="71">
        <f>N74+P74+2</f>
        <v>7</v>
      </c>
      <c r="M74" s="111" t="s">
        <v>160</v>
      </c>
      <c r="N74" s="65">
        <v>3</v>
      </c>
      <c r="O74" s="66" t="s">
        <v>161</v>
      </c>
      <c r="P74" s="65">
        <v>2</v>
      </c>
      <c r="Q74" s="3"/>
      <c r="R74" s="3"/>
    </row>
    <row r="75" spans="2:18" ht="30" customHeight="1" thickBot="1">
      <c r="B75" s="117" t="s">
        <v>106</v>
      </c>
      <c r="C75" s="118"/>
      <c r="D75" s="118"/>
      <c r="E75" s="118" t="s">
        <v>249</v>
      </c>
      <c r="F75" s="118"/>
      <c r="G75" s="119"/>
      <c r="H75" s="120"/>
      <c r="I75" s="121"/>
      <c r="K75" s="122" t="s">
        <v>149</v>
      </c>
      <c r="L75" s="123">
        <f>N75+P75+R75</f>
        <v>13</v>
      </c>
      <c r="M75" s="88" t="s">
        <v>150</v>
      </c>
      <c r="N75" s="65">
        <v>4</v>
      </c>
      <c r="O75" s="88" t="s">
        <v>151</v>
      </c>
      <c r="P75" s="65">
        <v>3</v>
      </c>
      <c r="Q75" s="88" t="s">
        <v>152</v>
      </c>
      <c r="R75" s="65">
        <v>6</v>
      </c>
    </row>
    <row r="76" spans="2:18" ht="30" customHeight="1">
      <c r="B76" s="124" t="s">
        <v>162</v>
      </c>
      <c r="C76" s="112"/>
      <c r="D76" s="112"/>
      <c r="E76" s="112" t="s">
        <v>250</v>
      </c>
      <c r="F76" s="157" t="s">
        <v>251</v>
      </c>
      <c r="G76" s="157"/>
      <c r="H76" s="23" t="s">
        <v>252</v>
      </c>
      <c r="I76" s="125"/>
      <c r="K76" s="158" t="s">
        <v>103</v>
      </c>
      <c r="L76" s="161">
        <f>N76+P76+R76+N77+P77+R77+N78+P78+R78+N79+P79+R79</f>
        <v>17</v>
      </c>
      <c r="M76" s="88" t="s">
        <v>25</v>
      </c>
      <c r="N76" s="65">
        <v>1</v>
      </c>
      <c r="O76" s="73" t="s">
        <v>104</v>
      </c>
      <c r="P76" s="65">
        <v>2</v>
      </c>
      <c r="Q76" s="73" t="s">
        <v>253</v>
      </c>
      <c r="R76" s="65">
        <v>2</v>
      </c>
    </row>
    <row r="77" spans="2:18" ht="30" customHeight="1">
      <c r="B77" s="124"/>
      <c r="C77" s="112"/>
      <c r="D77" s="112"/>
      <c r="E77" s="112"/>
      <c r="F77" s="164" t="s">
        <v>254</v>
      </c>
      <c r="G77" s="164"/>
      <c r="H77" s="23" t="s">
        <v>255</v>
      </c>
      <c r="I77" s="125"/>
      <c r="K77" s="159"/>
      <c r="L77" s="162"/>
      <c r="M77" s="88" t="s">
        <v>26</v>
      </c>
      <c r="N77" s="65">
        <v>1</v>
      </c>
      <c r="O77" s="73" t="s">
        <v>27</v>
      </c>
      <c r="P77" s="65">
        <v>1</v>
      </c>
      <c r="Q77" s="88" t="s">
        <v>105</v>
      </c>
      <c r="R77" s="65">
        <v>1</v>
      </c>
    </row>
    <row r="78" spans="2:18" ht="30" customHeight="1">
      <c r="B78" s="126" t="s">
        <v>109</v>
      </c>
      <c r="C78" s="127"/>
      <c r="D78" s="127"/>
      <c r="E78" s="128" t="s">
        <v>256</v>
      </c>
      <c r="F78" s="128" t="s">
        <v>257</v>
      </c>
      <c r="G78" s="128"/>
      <c r="H78" s="106"/>
      <c r="I78" s="129"/>
      <c r="K78" s="159"/>
      <c r="L78" s="162"/>
      <c r="M78" s="88" t="s">
        <v>28</v>
      </c>
      <c r="N78" s="65">
        <v>2</v>
      </c>
      <c r="O78" s="73" t="s">
        <v>29</v>
      </c>
      <c r="P78" s="82">
        <v>1</v>
      </c>
      <c r="Q78" s="73" t="s">
        <v>30</v>
      </c>
      <c r="R78" s="65">
        <v>1</v>
      </c>
    </row>
    <row r="79" spans="2:18" ht="30" customHeight="1" thickBot="1">
      <c r="B79" s="130" t="s">
        <v>89</v>
      </c>
      <c r="C79" s="131"/>
      <c r="D79" s="131"/>
      <c r="E79" s="131" t="s">
        <v>258</v>
      </c>
      <c r="F79" s="131"/>
      <c r="G79" s="131"/>
      <c r="H79" s="111"/>
      <c r="I79" s="132"/>
      <c r="K79" s="160"/>
      <c r="L79" s="163"/>
      <c r="M79" s="73" t="s">
        <v>31</v>
      </c>
      <c r="N79" s="82">
        <v>2</v>
      </c>
      <c r="O79" s="73" t="s">
        <v>32</v>
      </c>
      <c r="P79" s="65">
        <v>1</v>
      </c>
      <c r="Q79" s="88" t="s">
        <v>107</v>
      </c>
      <c r="R79" s="65">
        <v>2</v>
      </c>
    </row>
    <row r="80" spans="2:20" ht="30" customHeight="1">
      <c r="B80" s="124" t="s">
        <v>115</v>
      </c>
      <c r="C80" s="112"/>
      <c r="D80" s="112"/>
      <c r="E80" s="128" t="s">
        <v>256</v>
      </c>
      <c r="F80" s="128" t="s">
        <v>257</v>
      </c>
      <c r="G80" s="128"/>
      <c r="H80" s="6"/>
      <c r="I80" s="125"/>
      <c r="K80" s="158" t="s">
        <v>63</v>
      </c>
      <c r="L80" s="161">
        <f>N80+P80+N81+P81</f>
        <v>11</v>
      </c>
      <c r="M80" s="64" t="s">
        <v>64</v>
      </c>
      <c r="N80" s="65">
        <v>3</v>
      </c>
      <c r="O80" s="73" t="s">
        <v>65</v>
      </c>
      <c r="P80" s="65">
        <v>2</v>
      </c>
      <c r="Q80" s="133"/>
      <c r="R80" s="5"/>
      <c r="T80" s="3"/>
    </row>
    <row r="81" spans="2:18" ht="30" customHeight="1" thickBot="1">
      <c r="B81" s="134"/>
      <c r="C81" s="6"/>
      <c r="D81" s="6"/>
      <c r="E81" s="110"/>
      <c r="F81" s="135" t="s">
        <v>259</v>
      </c>
      <c r="G81" s="136"/>
      <c r="H81" s="6" t="s">
        <v>260</v>
      </c>
      <c r="I81" s="137"/>
      <c r="K81" s="160"/>
      <c r="L81" s="163"/>
      <c r="M81" s="88" t="s">
        <v>66</v>
      </c>
      <c r="N81" s="65">
        <v>3</v>
      </c>
      <c r="O81" s="88" t="s">
        <v>67</v>
      </c>
      <c r="P81" s="65">
        <v>3</v>
      </c>
      <c r="Q81" s="81"/>
      <c r="R81" s="5"/>
    </row>
    <row r="82" spans="2:20" ht="30" customHeight="1" thickBot="1">
      <c r="B82" s="126" t="s">
        <v>95</v>
      </c>
      <c r="C82" s="127"/>
      <c r="D82" s="127"/>
      <c r="E82" s="138" t="s">
        <v>261</v>
      </c>
      <c r="F82" s="138"/>
      <c r="G82" s="138"/>
      <c r="H82" s="138"/>
      <c r="I82" s="129"/>
      <c r="K82" s="103" t="s">
        <v>97</v>
      </c>
      <c r="L82" s="91">
        <f>N82+P82+2</f>
        <v>7</v>
      </c>
      <c r="M82" s="111" t="s">
        <v>98</v>
      </c>
      <c r="N82" s="65">
        <v>2</v>
      </c>
      <c r="O82" s="66" t="s">
        <v>99</v>
      </c>
      <c r="P82" s="65">
        <v>3</v>
      </c>
      <c r="R82" s="5"/>
      <c r="T82" s="3"/>
    </row>
    <row r="83" spans="2:17" ht="30" customHeight="1" thickBot="1">
      <c r="B83" s="147" t="s">
        <v>262</v>
      </c>
      <c r="C83" s="148"/>
      <c r="D83" s="148"/>
      <c r="E83" s="148"/>
      <c r="F83" s="148"/>
      <c r="G83" s="112"/>
      <c r="H83" s="112" t="s">
        <v>263</v>
      </c>
      <c r="I83" s="137"/>
      <c r="K83" s="90" t="s">
        <v>108</v>
      </c>
      <c r="L83" s="91">
        <v>3</v>
      </c>
      <c r="M83" s="3"/>
      <c r="O83" s="148"/>
      <c r="P83" s="5"/>
      <c r="Q83" s="3"/>
    </row>
    <row r="84" spans="2:16" ht="30" customHeight="1" thickBot="1">
      <c r="B84" s="147" t="s">
        <v>264</v>
      </c>
      <c r="C84" s="148"/>
      <c r="D84" s="148"/>
      <c r="E84" s="148"/>
      <c r="F84" s="148"/>
      <c r="G84" s="112"/>
      <c r="H84" s="112" t="s">
        <v>265</v>
      </c>
      <c r="I84" s="125"/>
      <c r="K84" s="68" t="s">
        <v>110</v>
      </c>
      <c r="L84" s="69">
        <v>3</v>
      </c>
      <c r="M84" s="11"/>
      <c r="N84" s="94"/>
      <c r="O84" s="148"/>
      <c r="P84" s="5"/>
    </row>
    <row r="85" spans="2:18" ht="30" customHeight="1" thickBot="1">
      <c r="B85" s="155" t="s">
        <v>266</v>
      </c>
      <c r="C85" s="156"/>
      <c r="D85" s="156"/>
      <c r="E85" s="156"/>
      <c r="F85" s="156"/>
      <c r="G85" s="112"/>
      <c r="H85" s="112" t="s">
        <v>267</v>
      </c>
      <c r="I85" s="125"/>
      <c r="K85" s="103" t="s">
        <v>111</v>
      </c>
      <c r="L85" s="91">
        <f>N85+P85+R85+1</f>
        <v>9</v>
      </c>
      <c r="M85" s="64" t="s">
        <v>112</v>
      </c>
      <c r="N85" s="65">
        <v>2</v>
      </c>
      <c r="O85" s="73" t="s">
        <v>113</v>
      </c>
      <c r="P85" s="65">
        <v>2</v>
      </c>
      <c r="Q85" s="66" t="s">
        <v>163</v>
      </c>
      <c r="R85" s="65">
        <v>4</v>
      </c>
    </row>
    <row r="86" spans="2:20" ht="30" customHeight="1" thickBot="1">
      <c r="B86" s="147" t="s">
        <v>268</v>
      </c>
      <c r="C86" s="148"/>
      <c r="D86" s="148"/>
      <c r="E86" s="148"/>
      <c r="F86" s="148"/>
      <c r="G86" s="112"/>
      <c r="H86" s="6" t="s">
        <v>269</v>
      </c>
      <c r="I86" s="125"/>
      <c r="K86" s="103" t="s">
        <v>114</v>
      </c>
      <c r="L86" s="69">
        <v>9</v>
      </c>
      <c r="M86" s="64" t="s">
        <v>270</v>
      </c>
      <c r="N86" s="65">
        <v>2</v>
      </c>
      <c r="O86" s="139"/>
      <c r="P86" s="3"/>
      <c r="Q86" s="5"/>
      <c r="R86" s="3"/>
      <c r="T86" s="3"/>
    </row>
    <row r="87" spans="2:18" ht="30" customHeight="1" thickBot="1">
      <c r="B87" s="155" t="s">
        <v>271</v>
      </c>
      <c r="C87" s="156"/>
      <c r="D87" s="156"/>
      <c r="E87" s="156"/>
      <c r="F87" s="156"/>
      <c r="G87" s="112"/>
      <c r="H87" s="6" t="s">
        <v>272</v>
      </c>
      <c r="I87" s="125"/>
      <c r="K87" s="103" t="s">
        <v>116</v>
      </c>
      <c r="L87" s="69">
        <v>1</v>
      </c>
      <c r="M87" s="6"/>
      <c r="Q87" s="23"/>
      <c r="R87" s="139"/>
    </row>
    <row r="88" spans="2:20" ht="30" customHeight="1" thickBot="1">
      <c r="B88" s="147" t="s">
        <v>273</v>
      </c>
      <c r="C88" s="148"/>
      <c r="D88" s="148"/>
      <c r="E88" s="148"/>
      <c r="F88" s="148"/>
      <c r="G88" s="148"/>
      <c r="H88" s="6"/>
      <c r="I88" s="125"/>
      <c r="K88" s="140" t="s">
        <v>117</v>
      </c>
      <c r="L88" s="141">
        <v>5</v>
      </c>
      <c r="M88" s="6"/>
      <c r="Q88" s="23"/>
      <c r="R88" s="139"/>
      <c r="S88" s="53"/>
      <c r="T88" s="89"/>
    </row>
    <row r="89" spans="2:20" ht="30" customHeight="1" thickBot="1">
      <c r="B89" s="149" t="s">
        <v>274</v>
      </c>
      <c r="C89" s="150"/>
      <c r="D89" s="151">
        <f>(I3+I7+I13+I20+I32+I41+I46+I50+I54+I59+I66+I72)</f>
        <v>451</v>
      </c>
      <c r="E89" s="151"/>
      <c r="F89" s="111"/>
      <c r="G89" s="111"/>
      <c r="H89" s="111"/>
      <c r="I89" s="142"/>
      <c r="K89" s="68" t="s">
        <v>33</v>
      </c>
      <c r="L89" s="69">
        <v>2</v>
      </c>
      <c r="M89" s="11"/>
      <c r="Q89" s="23"/>
      <c r="R89" s="139"/>
      <c r="S89" s="53"/>
      <c r="T89" s="89"/>
    </row>
    <row r="90" spans="2:20" ht="30" customHeight="1" thickBot="1">
      <c r="B90" s="152" t="s">
        <v>275</v>
      </c>
      <c r="C90" s="153"/>
      <c r="D90" s="153"/>
      <c r="E90" s="153"/>
      <c r="F90" s="153"/>
      <c r="G90" s="153"/>
      <c r="H90" s="153"/>
      <c r="I90" s="154"/>
      <c r="K90" s="143" t="s">
        <v>118</v>
      </c>
      <c r="L90" s="144">
        <v>4</v>
      </c>
      <c r="M90" s="11"/>
      <c r="O90" s="53"/>
      <c r="P90" s="139"/>
      <c r="Q90" s="35"/>
      <c r="R90" s="139"/>
      <c r="S90" s="145"/>
      <c r="T90" s="146"/>
    </row>
    <row r="91" spans="12:20" ht="14.25">
      <c r="L91" s="56">
        <f>SUM(L72:L90)</f>
        <v>104</v>
      </c>
      <c r="M91" s="11"/>
      <c r="O91" s="53"/>
      <c r="P91" s="139"/>
      <c r="Q91" s="35"/>
      <c r="R91" s="139"/>
      <c r="S91" s="145"/>
      <c r="T91" s="146"/>
    </row>
    <row r="92" spans="11:20" ht="21" customHeight="1">
      <c r="K92" s="3"/>
      <c r="M92" s="53"/>
      <c r="N92" s="89"/>
      <c r="O92" s="3"/>
      <c r="P92" s="139"/>
      <c r="Q92" s="35"/>
      <c r="R92" s="139"/>
      <c r="S92" s="145"/>
      <c r="T92" s="146"/>
    </row>
    <row r="93" spans="11:18" ht="19.5" customHeight="1">
      <c r="K93" s="3"/>
      <c r="M93" s="35"/>
      <c r="N93" s="89"/>
      <c r="O93" s="3"/>
      <c r="P93" s="139"/>
      <c r="Q93" s="35"/>
      <c r="R93" s="139"/>
    </row>
    <row r="94" spans="13:17" ht="14.25">
      <c r="M94" s="35"/>
      <c r="N94" s="89"/>
      <c r="O94" s="3"/>
      <c r="P94" s="139"/>
      <c r="Q94" s="35"/>
    </row>
  </sheetData>
  <sheetProtection/>
  <mergeCells count="61">
    <mergeCell ref="K2:M2"/>
    <mergeCell ref="B3:E4"/>
    <mergeCell ref="H3:H4"/>
    <mergeCell ref="I3:I4"/>
    <mergeCell ref="H7:H8"/>
    <mergeCell ref="I7:I8"/>
    <mergeCell ref="S7:T7"/>
    <mergeCell ref="H13:H14"/>
    <mergeCell ref="I13:I14"/>
    <mergeCell ref="B20:B38"/>
    <mergeCell ref="E20:E38"/>
    <mergeCell ref="H20:H21"/>
    <mergeCell ref="I20:I21"/>
    <mergeCell ref="K20:K22"/>
    <mergeCell ref="L20:L22"/>
    <mergeCell ref="K26:K27"/>
    <mergeCell ref="L26:L27"/>
    <mergeCell ref="K28:K29"/>
    <mergeCell ref="L28:L29"/>
    <mergeCell ref="H32:H33"/>
    <mergeCell ref="I32:I33"/>
    <mergeCell ref="H41:H42"/>
    <mergeCell ref="I41:I42"/>
    <mergeCell ref="K41:K42"/>
    <mergeCell ref="L41:L42"/>
    <mergeCell ref="H46:H47"/>
    <mergeCell ref="I46:I47"/>
    <mergeCell ref="H50:H51"/>
    <mergeCell ref="I50:I51"/>
    <mergeCell ref="K50:K51"/>
    <mergeCell ref="L50:L51"/>
    <mergeCell ref="B54:E55"/>
    <mergeCell ref="H54:H55"/>
    <mergeCell ref="I54:I55"/>
    <mergeCell ref="S58:T58"/>
    <mergeCell ref="B59:E60"/>
    <mergeCell ref="H59:H60"/>
    <mergeCell ref="I59:I60"/>
    <mergeCell ref="B66:E67"/>
    <mergeCell ref="H66:H67"/>
    <mergeCell ref="I66:I67"/>
    <mergeCell ref="B72:E72"/>
    <mergeCell ref="H72:H73"/>
    <mergeCell ref="I72:I73"/>
    <mergeCell ref="B73:E73"/>
    <mergeCell ref="F76:G76"/>
    <mergeCell ref="K76:K79"/>
    <mergeCell ref="L76:L79"/>
    <mergeCell ref="F77:G77"/>
    <mergeCell ref="K80:K81"/>
    <mergeCell ref="L80:L81"/>
    <mergeCell ref="B88:G88"/>
    <mergeCell ref="B89:C89"/>
    <mergeCell ref="D89:E89"/>
    <mergeCell ref="B90:I90"/>
    <mergeCell ref="B83:F83"/>
    <mergeCell ref="O83:O84"/>
    <mergeCell ref="B84:F84"/>
    <mergeCell ref="B85:F85"/>
    <mergeCell ref="B86:F86"/>
    <mergeCell ref="B87:F87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000200-takemoto</dc:creator>
  <cp:keywords/>
  <dc:description/>
  <cp:lastModifiedBy>岡佳巳</cp:lastModifiedBy>
  <cp:lastPrinted>2011-11-30T05:43:09Z</cp:lastPrinted>
  <dcterms:created xsi:type="dcterms:W3CDTF">2005-03-15T01:19:14Z</dcterms:created>
  <dcterms:modified xsi:type="dcterms:W3CDTF">2013-02-08T00:17:11Z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