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D:\develop_cloud\bid_entry\07申請書\doc\ver7\reg_standard\"/>
    </mc:Choice>
  </mc:AlternateContent>
  <xr:revisionPtr revIDLastSave="0" documentId="13_ncr:1_{23E5DB4A-C82F-4F9F-BE46-D9BB8A16DB47}" xr6:coauthVersionLast="47" xr6:coauthVersionMax="47" xr10:uidLastSave="{00000000-0000-0000-0000-000000000000}"/>
  <workbookProtection workbookAlgorithmName="SHA-512" workbookHashValue="VoNI8C+3spIDib5ZLnSq7hF10EokJw0R3tmJvO6KTWEswxz7v7G5B5Zslrm5HGzF8vgdBmv0GjtGHSpYocNgcA==" workbookSaltValue="lwam/dvQO4Wen4HCFyuv5Q==" workbookSpinCount="100000" lockStructure="1"/>
  <bookViews>
    <workbookView xWindow="1560" yWindow="930" windowWidth="24030" windowHeight="1527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入力シート!$A$234</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3" i="1" l="1"/>
  <c r="A551" i="1"/>
  <c r="A549" i="1"/>
  <c r="A547" i="1"/>
  <c r="A537" i="1"/>
  <c r="A536" i="1"/>
  <c r="A535" i="1"/>
  <c r="A534" i="1"/>
  <c r="A508" i="1"/>
  <c r="A499" i="1"/>
  <c r="A498" i="1"/>
  <c r="A491" i="1"/>
  <c r="A487" i="1"/>
  <c r="A482" i="1"/>
  <c r="A478" i="1"/>
  <c r="A470" i="1"/>
  <c r="A467" i="1"/>
  <c r="A460" i="1"/>
  <c r="A447" i="1"/>
  <c r="A444" i="1"/>
  <c r="A433" i="1"/>
  <c r="A426" i="1"/>
  <c r="A412" i="1"/>
  <c r="A405" i="1"/>
  <c r="A401" i="1"/>
  <c r="A393" i="1"/>
  <c r="A389" i="1"/>
  <c r="A373" i="1"/>
  <c r="A354" i="1"/>
  <c r="A353" i="1"/>
  <c r="A347" i="1"/>
  <c r="A341" i="1"/>
  <c r="A335" i="1"/>
  <c r="A326" i="1"/>
  <c r="A317" i="1"/>
  <c r="A310" i="1"/>
  <c r="A303" i="1"/>
  <c r="A291" i="1"/>
  <c r="A282" i="1"/>
  <c r="A273" i="1"/>
  <c r="A266" i="1"/>
  <c r="A256" i="1"/>
  <c r="A250" i="1"/>
  <c r="A234" i="1"/>
  <c r="A206" i="1"/>
  <c r="A204" i="1"/>
  <c r="A203" i="1"/>
  <c r="A202" i="1"/>
  <c r="A191" i="1"/>
  <c r="A188" i="1"/>
  <c r="A187" i="1"/>
  <c r="A186" i="1"/>
  <c r="A184" i="1"/>
  <c r="A176"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V507" i="1" l="1"/>
  <c r="D178" i="1" l="1"/>
  <c r="D180" i="1" s="1"/>
  <c r="D182" i="1" s="1"/>
  <c r="D191" i="1" s="1"/>
  <c r="D193" i="1" s="1"/>
  <c r="D195" i="1" s="1"/>
  <c r="D197" i="1" s="1"/>
  <c r="D199" i="1" s="1"/>
  <c r="D201" i="1" s="1"/>
  <c r="D208" i="1" s="1"/>
  <c r="D210" i="1" s="1"/>
  <c r="D218" i="1" s="1"/>
  <c r="D224" i="1" s="1"/>
  <c r="I222" i="1" l="1"/>
  <c r="I216" i="1"/>
  <c r="I205" i="1"/>
  <c r="J200" i="1"/>
  <c r="J198" i="1"/>
  <c r="J196" i="1"/>
  <c r="J194" i="1"/>
  <c r="J179" i="1"/>
  <c r="D114" i="1" l="1"/>
  <c r="D116" i="1" s="1"/>
  <c r="D118" i="1" s="1"/>
  <c r="D120" i="1" s="1"/>
  <c r="D122" i="1" s="1"/>
  <c r="D124" i="1" s="1"/>
  <c r="D126" i="1" s="1"/>
  <c r="A2" i="2" l="1"/>
  <c r="A1" i="2"/>
</calcChain>
</file>

<file path=xl/sharedStrings.xml><?xml version="1.0" encoding="utf-8"?>
<sst xmlns="http://schemas.openxmlformats.org/spreadsheetml/2006/main" count="1055" uniqueCount="879">
  <si>
    <t>営業年数</t>
    <rPh sb="0" eb="2">
      <t>エイギョウ</t>
    </rPh>
    <rPh sb="2" eb="4">
      <t>ネンスウ</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</si>
  <si>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</si>
  <si>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</si>
  <si>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</si>
  <si>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</si>
  <si>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</si>
  <si>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t>年</t>
    <rPh sb="0" eb="1">
      <t>ネン</t>
    </rPh>
    <phoneticPr fontId="5"/>
  </si>
  <si>
    <t>F.業種情報</t>
    <rPh sb="2" eb="4">
      <t>ギョウシュ</t>
    </rPh>
    <rPh sb="4" eb="6">
      <t>ジョウホウ</t>
    </rPh>
    <phoneticPr fontId="5"/>
  </si>
  <si>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</si>
  <si>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</si>
  <si>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</si>
  <si>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</si>
  <si>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</si>
  <si>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</si>
  <si>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</si>
  <si>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</si>
  <si>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</si>
  <si>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</si>
  <si>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</si>
  <si>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</si>
  <si>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</si>
  <si>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</si>
  <si>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</si>
  <si>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</si>
  <si>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</si>
  <si>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</si>
  <si>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</si>
  <si>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</si>
  <si>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</si>
  <si>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</si>
  <si>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</si>
  <si>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</si>
  <si>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</si>
  <si>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</si>
  <si>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</si>
  <si>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</si>
  <si>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</si>
  <si>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</si>
  <si>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</si>
  <si>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</si>
  <si>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</si>
  <si>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</si>
  <si>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</si>
  <si>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</si>
  <si>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</si>
  <si>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9"/>
  </si>
  <si>
    <t>しない</t>
  </si>
  <si>
    <t>行政書士登録番号</t>
    <rPh sb="0" eb="2">
      <t>ギョウセイ</t>
    </rPh>
    <rPh sb="2" eb="4">
      <t>ショシ</t>
    </rPh>
    <rPh sb="4" eb="6">
      <t>トウロク</t>
    </rPh>
    <rPh sb="6" eb="8">
      <t>バンゴウ</t>
    </rPh>
    <phoneticPr fontId="6"/>
  </si>
  <si>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</si>
  <si>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</si>
  <si>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</si>
  <si>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</si>
  <si>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</si>
  <si>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</si>
  <si>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</si>
  <si>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</si>
  <si>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</si>
  <si>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</si>
  <si>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例)2024/4/1、R6/4/1</t>
    <phoneticPr fontId="5"/>
  </si>
  <si>
    <t>例)2024/4/1</t>
    <phoneticPr fontId="5"/>
  </si>
  <si>
    <t>例)カブシキガイシャスズキグミ　カンサイエイギョウショ
正式名称を全角カタカナで入力してください。支店・営業所名は、１文字空けて入力してください。</t>
    <phoneticPr fontId="5"/>
  </si>
  <si>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</si>
  <si>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申請区分</t>
    <rPh sb="0" eb="2">
      <t>シンセイ</t>
    </rPh>
    <rPh sb="2" eb="4">
      <t>クブン</t>
    </rPh>
    <phoneticPr fontId="6"/>
  </si>
  <si>
    <t>リストから選択してください。</t>
    <rPh sb="5" eb="7">
      <t>センタク</t>
    </rPh>
    <phoneticPr fontId="5"/>
  </si>
  <si>
    <t>物品の購入</t>
    <phoneticPr fontId="5"/>
  </si>
  <si>
    <t>楽器</t>
  </si>
  <si>
    <t>選挙用品</t>
  </si>
  <si>
    <t>備蓄用食料品</t>
  </si>
  <si>
    <t>特殊印刷</t>
  </si>
  <si>
    <t>活平版印刷・フォーム印刷</t>
  </si>
  <si>
    <t>ペレット</t>
  </si>
  <si>
    <t>灯油・重油</t>
  </si>
  <si>
    <t>寝具</t>
  </si>
  <si>
    <t>帆布</t>
  </si>
  <si>
    <t>防災関連用品</t>
  </si>
  <si>
    <t>消防用衣料品</t>
  </si>
  <si>
    <t>消防関連器具</t>
  </si>
  <si>
    <t>印章</t>
  </si>
  <si>
    <t>役務・サービスの提供</t>
    <phoneticPr fontId="5"/>
  </si>
  <si>
    <t>取扱品目の例</t>
    <phoneticPr fontId="5"/>
  </si>
  <si>
    <t>車両</t>
  </si>
  <si>
    <t>電気設備</t>
  </si>
  <si>
    <t>分類</t>
    <rPh sb="0" eb="2">
      <t>ブンルイ</t>
    </rPh>
    <phoneticPr fontId="5"/>
  </si>
  <si>
    <t>契約締結権限者役職</t>
    <rPh sb="7" eb="9">
      <t>ヤクショク</t>
    </rPh>
    <phoneticPr fontId="6"/>
  </si>
  <si>
    <t>契約締結権限者の役職を入力してください。</t>
    <rPh sb="0" eb="2">
      <t>ケイヤク</t>
    </rPh>
    <rPh sb="2" eb="4">
      <t>テイケツ</t>
    </rPh>
    <rPh sb="4" eb="6">
      <t>ケンゲン</t>
    </rPh>
    <rPh sb="6" eb="7">
      <t>シャ</t>
    </rPh>
    <rPh sb="8" eb="10">
      <t>ヤクショク</t>
    </rPh>
    <rPh sb="11" eb="13">
      <t>ニュウリョク</t>
    </rPh>
    <phoneticPr fontId="5"/>
  </si>
  <si>
    <t>契約締結権限者氏名</t>
    <rPh sb="0" eb="7">
      <t>ケイヤクテイケツケンゲンシャ</t>
    </rPh>
    <rPh sb="7" eb="9">
      <t>シメイ</t>
    </rPh>
    <phoneticPr fontId="6"/>
  </si>
  <si>
    <t>契約締結権限者</t>
    <phoneticPr fontId="6"/>
  </si>
  <si>
    <t>E-mailアドレス</t>
    <phoneticPr fontId="5"/>
  </si>
  <si>
    <r>
      <t>電子契約で</t>
    </r>
    <r>
      <rPr>
        <sz val="10"/>
        <color rgb="FFFF0000"/>
        <rFont val="ＭＳ ゴシック"/>
        <family val="3"/>
        <charset val="128"/>
      </rPr>
      <t>契約締結権限者</t>
    </r>
    <r>
      <rPr>
        <sz val="10"/>
        <color rgb="FF0D0D0D"/>
        <rFont val="ＭＳ ゴシック"/>
        <family val="3"/>
        <charset val="128"/>
      </rPr>
      <t>が使用するメールアドレスを記入してください。</t>
    </r>
    <rPh sb="0" eb="2">
      <t>デンシ</t>
    </rPh>
    <rPh sb="2" eb="4">
      <t>ケイヤク</t>
    </rPh>
    <rPh sb="5" eb="7">
      <t>ケイヤク</t>
    </rPh>
    <rPh sb="7" eb="9">
      <t>テイケツ</t>
    </rPh>
    <rPh sb="9" eb="11">
      <t>ケンゲン</t>
    </rPh>
    <rPh sb="11" eb="12">
      <t>シャ</t>
    </rPh>
    <rPh sb="13" eb="15">
      <t>シヨウ</t>
    </rPh>
    <rPh sb="25" eb="27">
      <t>キニュウ</t>
    </rPh>
    <phoneticPr fontId="5"/>
  </si>
  <si>
    <t>契約事務担当者氏名</t>
    <rPh sb="0" eb="2">
      <t>ケイヤク</t>
    </rPh>
    <rPh sb="2" eb="7">
      <t>ジムタントウシャ</t>
    </rPh>
    <rPh sb="7" eb="9">
      <t>シメイ</t>
    </rPh>
    <phoneticPr fontId="6"/>
  </si>
  <si>
    <t>契約事務担当者</t>
    <rPh sb="0" eb="7">
      <t>ケイヤクジムタントウシャ</t>
    </rPh>
    <phoneticPr fontId="6"/>
  </si>
  <si>
    <r>
      <t>電子契約で</t>
    </r>
    <r>
      <rPr>
        <sz val="10"/>
        <color rgb="FFFF0000"/>
        <rFont val="ＭＳ ゴシック"/>
        <family val="3"/>
        <charset val="128"/>
      </rPr>
      <t>契約事務担当者</t>
    </r>
    <r>
      <rPr>
        <sz val="10"/>
        <color rgb="FF0D0D0D"/>
        <rFont val="ＭＳ ゴシック"/>
        <family val="3"/>
        <charset val="128"/>
      </rPr>
      <t>が使用するメールアドレスを設定する場合に記入してください。</t>
    </r>
    <rPh sb="0" eb="2">
      <t>デンシ</t>
    </rPh>
    <rPh sb="2" eb="4">
      <t>ケイヤク</t>
    </rPh>
    <rPh sb="5" eb="7">
      <t>ケイヤク</t>
    </rPh>
    <rPh sb="7" eb="9">
      <t>ジム</t>
    </rPh>
    <rPh sb="9" eb="12">
      <t>タントウシャ</t>
    </rPh>
    <rPh sb="13" eb="15">
      <t>シヨウ</t>
    </rPh>
    <rPh sb="25" eb="27">
      <t>セッテイ</t>
    </rPh>
    <rPh sb="29" eb="31">
      <t>バアイ</t>
    </rPh>
    <rPh sb="32" eb="34">
      <t>キニュウ</t>
    </rPh>
    <phoneticPr fontId="5"/>
  </si>
  <si>
    <t>代理店、特約店契約のあるメーカー名等</t>
    <rPh sb="0" eb="3">
      <t>ダイリテン</t>
    </rPh>
    <rPh sb="4" eb="6">
      <t>トクヤク</t>
    </rPh>
    <rPh sb="6" eb="7">
      <t>テン</t>
    </rPh>
    <rPh sb="7" eb="9">
      <t>ケイヤク</t>
    </rPh>
    <rPh sb="16" eb="17">
      <t>メイ</t>
    </rPh>
    <rPh sb="17" eb="18">
      <t>トウ</t>
    </rPh>
    <phoneticPr fontId="6"/>
  </si>
  <si>
    <t>から</t>
    <phoneticPr fontId="6"/>
  </si>
  <si>
    <t>まで</t>
    <phoneticPr fontId="6"/>
  </si>
  <si>
    <t>営業に関し、法律上取得している許可、認可、登録、免許、届出、ISO等を入力してください。</t>
    <phoneticPr fontId="2"/>
  </si>
  <si>
    <t>G.許可・認可・登録等</t>
    <phoneticPr fontId="2"/>
  </si>
  <si>
    <t>許可、認可、登録、免許、届出、ISO等</t>
    <phoneticPr fontId="1"/>
  </si>
  <si>
    <r>
      <t>電子契約に利用するメールアドレス等を記入してください。
※</t>
    </r>
    <r>
      <rPr>
        <sz val="10"/>
        <color rgb="FFFF0000"/>
        <rFont val="ＭＳ ゴシック"/>
        <family val="3"/>
        <charset val="128"/>
      </rPr>
      <t>「電子契約用メールアドレス届出書」と同一の内容を入力</t>
    </r>
    <r>
      <rPr>
        <sz val="10"/>
        <color rgb="FF0D0D0D"/>
        <rFont val="ＭＳ ゴシック"/>
        <family val="3"/>
        <charset val="128"/>
      </rPr>
      <t>してください。</t>
    </r>
    <rPh sb="0" eb="4">
      <t>デンシケイヤク</t>
    </rPh>
    <rPh sb="5" eb="7">
      <t>リヨウ</t>
    </rPh>
    <rPh sb="16" eb="17">
      <t>トウ</t>
    </rPh>
    <rPh sb="18" eb="20">
      <t>キニュウ</t>
    </rPh>
    <rPh sb="30" eb="34">
      <t>デンシケイヤク</t>
    </rPh>
    <rPh sb="34" eb="35">
      <t>ヨウ</t>
    </rPh>
    <rPh sb="42" eb="45">
      <t>トドケデショ</t>
    </rPh>
    <rPh sb="47" eb="49">
      <t>ドウイツ</t>
    </rPh>
    <rPh sb="50" eb="52">
      <t>ナイヨウ</t>
    </rPh>
    <rPh sb="53" eb="55">
      <t>ニュウリョク</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</si>
  <si>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</si>
  <si>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</si>
  <si>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事業協同組合、企業組合、協業組合等で官公需適格組合証明を受けている場合は番号を入力してください。</t>
    <phoneticPr fontId="5"/>
  </si>
  <si>
    <t>外資状況</t>
    <rPh sb="0" eb="2">
      <t>ガイシ</t>
    </rPh>
    <rPh sb="2" eb="4">
      <t>ジョウキョウ</t>
    </rPh>
    <phoneticPr fontId="6"/>
  </si>
  <si>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</si>
  <si>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外資区分</t>
    <rPh sb="0" eb="2">
      <t>ガイシ</t>
    </rPh>
    <rPh sb="2" eb="4">
      <t>クブン</t>
    </rPh>
    <phoneticPr fontId="6"/>
  </si>
  <si>
    <t>選択</t>
    <rPh sb="0" eb="2">
      <t>センタク</t>
    </rPh>
    <phoneticPr fontId="6"/>
  </si>
  <si>
    <t>国名</t>
    <rPh sb="0" eb="1">
      <t>クニ</t>
    </rPh>
    <rPh sb="1" eb="2">
      <t>メイ</t>
    </rPh>
    <phoneticPr fontId="5"/>
  </si>
  <si>
    <t>外資比率 (%)</t>
    <rPh sb="0" eb="2">
      <t>ガイシ</t>
    </rPh>
    <rPh sb="2" eb="4">
      <t>ヒリツ</t>
    </rPh>
    <phoneticPr fontId="5"/>
  </si>
  <si>
    <t>(a)外資なし</t>
    <rPh sb="3" eb="5">
      <t>ガイシ</t>
    </rPh>
    <phoneticPr fontId="6"/>
  </si>
  <si>
    <t>(b)外国籍会社</t>
    <rPh sb="3" eb="6">
      <t>ガイコクセキ</t>
    </rPh>
    <rPh sb="6" eb="8">
      <t>ガイシャ</t>
    </rPh>
    <phoneticPr fontId="6"/>
  </si>
  <si>
    <t>(c)日本国籍会社(外資比率100%)</t>
    <phoneticPr fontId="6"/>
  </si>
  <si>
    <t>%</t>
    <phoneticPr fontId="5"/>
  </si>
  <si>
    <t>(d)日本国籍会社</t>
    <phoneticPr fontId="6"/>
  </si>
  <si>
    <t>設立年月日</t>
    <rPh sb="0" eb="2">
      <t>セツリツ</t>
    </rPh>
    <rPh sb="2" eb="5">
      <t>ネンガッピ</t>
    </rPh>
    <phoneticPr fontId="6"/>
  </si>
  <si>
    <t>創業年月日</t>
    <rPh sb="0" eb="2">
      <t>ソウギョウ</t>
    </rPh>
    <rPh sb="2" eb="5">
      <t>ネンガッピ</t>
    </rPh>
    <phoneticPr fontId="6"/>
  </si>
  <si>
    <t>休業期間又は</t>
    <rPh sb="0" eb="2">
      <t>キュウギョウ</t>
    </rPh>
    <rPh sb="2" eb="4">
      <t>キカン</t>
    </rPh>
    <rPh sb="4" eb="5">
      <t>マタ</t>
    </rPh>
    <phoneticPr fontId="6"/>
  </si>
  <si>
    <t>転(廃)業の期間</t>
    <phoneticPr fontId="6"/>
  </si>
  <si>
    <t>現組織への変更</t>
    <rPh sb="0" eb="1">
      <t>ゲン</t>
    </rPh>
    <rPh sb="1" eb="3">
      <t>ソシキ</t>
    </rPh>
    <rPh sb="5" eb="7">
      <t>ヘンコウ</t>
    </rPh>
    <phoneticPr fontId="6"/>
  </si>
  <si>
    <t>年月日</t>
    <rPh sb="0" eb="3">
      <t>ネンガッピ</t>
    </rPh>
    <phoneticPr fontId="5"/>
  </si>
  <si>
    <t>常勤職員の人数</t>
    <rPh sb="0" eb="2">
      <t>ジョウキン</t>
    </rPh>
    <rPh sb="2" eb="4">
      <t>ショクイン</t>
    </rPh>
    <rPh sb="5" eb="7">
      <t>ニンズウ</t>
    </rPh>
    <phoneticPr fontId="6"/>
  </si>
  <si>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</si>
  <si>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</si>
  <si>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</si>
  <si>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</si>
  <si>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</si>
  <si>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みなし大企業</t>
    <rPh sb="3" eb="6">
      <t>ダイキギョウ</t>
    </rPh>
    <phoneticPr fontId="6"/>
  </si>
  <si>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</si>
  <si>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自己資本額</t>
    <rPh sb="0" eb="2">
      <t>ジコ</t>
    </rPh>
    <rPh sb="2" eb="4">
      <t>シホン</t>
    </rPh>
    <rPh sb="4" eb="5">
      <t>ガク</t>
    </rPh>
    <phoneticPr fontId="5"/>
  </si>
  <si>
    <t>区分</t>
    <rPh sb="0" eb="2">
      <t>クブン</t>
    </rPh>
    <phoneticPr fontId="5"/>
  </si>
  <si>
    <t>直前決算時（千円）</t>
    <rPh sb="0" eb="2">
      <t>チョクゼン</t>
    </rPh>
    <rPh sb="2" eb="4">
      <t>ケッサン</t>
    </rPh>
    <rPh sb="4" eb="5">
      <t>ジ</t>
    </rPh>
    <rPh sb="6" eb="8">
      <t>センエン</t>
    </rPh>
    <phoneticPr fontId="6"/>
  </si>
  <si>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</si>
  <si>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</si>
  <si>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</si>
  <si>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</si>
  <si>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計</t>
    <phoneticPr fontId="6"/>
  </si>
  <si>
    <t>経営状況（流動比率）</t>
    <rPh sb="0" eb="2">
      <t>ケイエイ</t>
    </rPh>
    <rPh sb="2" eb="4">
      <t>ジョウキョウ</t>
    </rPh>
    <rPh sb="5" eb="7">
      <t>リュウドウ</t>
    </rPh>
    <rPh sb="7" eb="9">
      <t>ヒリツ</t>
    </rPh>
    <phoneticPr fontId="5"/>
  </si>
  <si>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</si>
  <si>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</si>
  <si>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</si>
  <si>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</si>
  <si>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流動比率（a/b×100）</t>
    <phoneticPr fontId="5"/>
  </si>
  <si>
    <t>許可等</t>
    <rPh sb="0" eb="3">
      <t>キョカトウ</t>
    </rPh>
    <phoneticPr fontId="5"/>
  </si>
  <si>
    <t>文具・事務機器</t>
  </si>
  <si>
    <t>事務用品</t>
  </si>
  <si>
    <t>文房具、事務用品、製図用品等</t>
  </si>
  <si>
    <t>ゴム印、印章、印判、印用インク等</t>
  </si>
  <si>
    <t>用紙</t>
  </si>
  <si>
    <t>コピー用紙、和・洋紙等</t>
  </si>
  <si>
    <t>事務機器</t>
  </si>
  <si>
    <t>シュレッダー、紙折り機等</t>
  </si>
  <si>
    <t>複合機</t>
  </si>
  <si>
    <t>複合機、印刷機</t>
  </si>
  <si>
    <t>パソコン</t>
  </si>
  <si>
    <t>ノートパソコン、デスクトップパソコン、タブレット等</t>
  </si>
  <si>
    <t>パソコン周辺機器</t>
  </si>
  <si>
    <t>プリンタ、スキャナ、機器部品、サーバー、汎用機、ネットワーク機器、無停電装置、ディスプレイ、記憶メディア、OAサプライ等</t>
  </si>
  <si>
    <t>印刷機消耗品</t>
  </si>
  <si>
    <t>トナーカートリッジ、リサイクルトナーカートリッジ、印刷機インク、印刷機マスター等</t>
  </si>
  <si>
    <t>ソフトウエア</t>
  </si>
  <si>
    <t>パッケージソフト、ソフトウェア</t>
  </si>
  <si>
    <t>学校教材関係</t>
  </si>
  <si>
    <t>実習用機器、理科実験器具、その他教材等</t>
  </si>
  <si>
    <t>保育教材関係</t>
  </si>
  <si>
    <t>幼児用品、保育用品、クッションマット、保育用衣類、知育玩具・遊具、保育用教材、保育用衣類等</t>
  </si>
  <si>
    <t>遊具</t>
  </si>
  <si>
    <t>保育・公園等遊具</t>
  </si>
  <si>
    <t>図書</t>
  </si>
  <si>
    <t>一般書籍、古書、地図、専門書、刊行物、教科書、学校指導者用教材図書類、幼児用書籍、電子書籍等</t>
  </si>
  <si>
    <t>ＣＤ・ビデオ</t>
  </si>
  <si>
    <t>視聴覚用ＣＤ・ＤＶＤ・ビデオ等</t>
  </si>
  <si>
    <t>選挙関係用品</t>
  </si>
  <si>
    <t>家具</t>
  </si>
  <si>
    <t>木製家具</t>
  </si>
  <si>
    <t>木製什器（応接テーブル、ソファー等）等</t>
  </si>
  <si>
    <t>スチール家具</t>
  </si>
  <si>
    <t>鋼製什器（書庫類、更衣箱、机、椅子等）、移動棚、物置等</t>
  </si>
  <si>
    <t>カーテン</t>
  </si>
  <si>
    <t>カーテン、ブラインド等</t>
  </si>
  <si>
    <t>室内装飾</t>
  </si>
  <si>
    <t>緞帳、暗幕等</t>
  </si>
  <si>
    <t>教室用備品</t>
  </si>
  <si>
    <t>学習机、学習椅子、キッズ用ハイチェア、ホワイトボード等</t>
  </si>
  <si>
    <t>乗用車、軽自動車等</t>
  </si>
  <si>
    <t>バス、貨物車等</t>
  </si>
  <si>
    <t>各種消防自動車、消防関連車両の艤装等</t>
  </si>
  <si>
    <t>救急車、救急車の艤装等</t>
  </si>
  <si>
    <t>中古車全般の販売・買取・引取</t>
  </si>
  <si>
    <t>車両部品・用品</t>
  </si>
  <si>
    <t>タイヤ、バッテリー、自動車用品等</t>
  </si>
  <si>
    <t>機器器具・工具</t>
  </si>
  <si>
    <t>作業用工具</t>
  </si>
  <si>
    <t>電動・充電式工具類、ドライバー等</t>
  </si>
  <si>
    <t>工作機器</t>
  </si>
  <si>
    <t>旋盤、研削盤、切断機、溶接機、木工機械、制御装置・システム等</t>
  </si>
  <si>
    <t>農林業機器</t>
  </si>
  <si>
    <t>トラクター、コンバイン、芝刈機、草刈機、竹粉砕機、チェーンソー等</t>
  </si>
  <si>
    <t>軽除雪機</t>
  </si>
  <si>
    <t>小型除雪機等</t>
  </si>
  <si>
    <t>建設機器</t>
  </si>
  <si>
    <t>ブルドーザー、パワーショベル、ロードローラー等</t>
  </si>
  <si>
    <t>厨房機器 </t>
  </si>
  <si>
    <t>調理用機器、食器洗浄・消毒用機器、冷凍・冷蔵関係機器等</t>
  </si>
  <si>
    <t>電気機器</t>
  </si>
  <si>
    <t>家電</t>
  </si>
  <si>
    <t>家庭用電気製品、空調関係、屋内照明器具、プロジェクター、デジタルサイネージ等</t>
  </si>
  <si>
    <t>発電機器、変電機器、受配電設備、モーター、自動制御装置、空調機器等</t>
  </si>
  <si>
    <t>ポンプ類</t>
  </si>
  <si>
    <t>ポンプ類、水中ポンプ等</t>
  </si>
  <si>
    <t>屋外照明器具</t>
  </si>
  <si>
    <t>舞台照明器具</t>
  </si>
  <si>
    <t>通信機器</t>
  </si>
  <si>
    <t>電話交換機、ファクシミリ、無線機等</t>
  </si>
  <si>
    <t>防災用戸別受信機</t>
  </si>
  <si>
    <t>防災行政無線戸別受信機</t>
  </si>
  <si>
    <t>視聴覚機器</t>
  </si>
  <si>
    <t>音響装置、映写機、舞台用放送設備機器、大型スピーカー、マイク等</t>
  </si>
  <si>
    <t>精密機器</t>
  </si>
  <si>
    <t>生体・検体検査機器、治療用機器、放射線関連機器、手術関連機器等</t>
  </si>
  <si>
    <t>自動体外式除細動器</t>
  </si>
  <si>
    <t>高度管理医療機器等販売業許可</t>
  </si>
  <si>
    <t>血圧計</t>
  </si>
  <si>
    <t>介護用ベット、歩行器、簡易浴槽、入浴補助器具、車椅子、障害者対応機器等</t>
  </si>
  <si>
    <t>分析機器(光、クロマト、ガス等)、光学機器（顕微鏡）、試験検査機器等</t>
  </si>
  <si>
    <t>気象測定機器、大気測定機器、放射線測定機器、電気測定機器等</t>
  </si>
  <si>
    <t>水道メーター</t>
  </si>
  <si>
    <t>水処理器機</t>
  </si>
  <si>
    <t>水処理器機等　</t>
  </si>
  <si>
    <t>建設用資材</t>
  </si>
  <si>
    <t>工事用資材</t>
  </si>
  <si>
    <t>砕石、砂、砂利、生コン、陶管、杭等</t>
  </si>
  <si>
    <t>コンクリート製品</t>
  </si>
  <si>
    <t>コンクリート製品、タイル、レンガ等</t>
  </si>
  <si>
    <t>アスファルト製品</t>
  </si>
  <si>
    <t>アスファルト製品（常温合材等）</t>
  </si>
  <si>
    <t>道路用資材</t>
  </si>
  <si>
    <t>カーブミラー、ガードレール、ポール、工事用保安用品等</t>
  </si>
  <si>
    <t>融雪剤</t>
  </si>
  <si>
    <t>融雪剤（塩化カルシウム剤等）等</t>
  </si>
  <si>
    <t>建築用資材</t>
  </si>
  <si>
    <t>建材、木材、木杭、竹材、建具、アルミサッシ、畳、障子、柵、塗料等</t>
  </si>
  <si>
    <t>獣害対策資材</t>
  </si>
  <si>
    <t>獣害対策用電気柵、獣害柵等</t>
  </si>
  <si>
    <t>給排水設備用資材</t>
  </si>
  <si>
    <t>ビニール管、水道用弁類、鋼管、鋼材、鉄製品等</t>
  </si>
  <si>
    <t>濾過材</t>
  </si>
  <si>
    <t>濾過材等</t>
  </si>
  <si>
    <t>鉄蓋類</t>
  </si>
  <si>
    <t>マンホール等</t>
  </si>
  <si>
    <t>電気工事用資材</t>
  </si>
  <si>
    <t>電線、電力ケーブル、架線材料、絶縁材料等</t>
  </si>
  <si>
    <t>医療用薬品、家庭薬、医療用酵素、笑気ガス、血清、培地、検査試薬等</t>
  </si>
  <si>
    <t>各種ワクチン</t>
  </si>
  <si>
    <t>脱脂綿、ガーゼ、包帯、紙オムツ等</t>
  </si>
  <si>
    <t>ポリ塩化アルミニウム、苛性ソーダ、次亜塩素酸ソーダ、次亜塩素酸ナトリウム、活性炭等</t>
  </si>
  <si>
    <t>化学・工業薬品</t>
  </si>
  <si>
    <t>脱臭剤、試薬、凝集剤、塩酸、塩化カルシウム、消臭剤、キレート剤、活性炭、水処理剤等</t>
  </si>
  <si>
    <t>殺虫剤、殺菌剤、殺そ剤、除草剤、農薬等</t>
  </si>
  <si>
    <t>ガソリン、軽油(ディーゼル油)</t>
  </si>
  <si>
    <t>ペレット燃料</t>
  </si>
  <si>
    <t>都市ガス、家庭用・自動車用LPガス等</t>
  </si>
  <si>
    <t>医療用・工業用高圧ガス、酸素ボンベ等</t>
  </si>
  <si>
    <t>電気小売、電気プロバイダ等</t>
  </si>
  <si>
    <t>消防・保安</t>
  </si>
  <si>
    <t>ホース、消火器、消防ポンプ、心肺蘇生法訓練用人体モデル等</t>
  </si>
  <si>
    <t>制服、活動服、救助服、アポロキャップ等</t>
  </si>
  <si>
    <t>災害用テント、プレハブ住宅、仮設トイレ等</t>
  </si>
  <si>
    <t>保安用品</t>
  </si>
  <si>
    <t>防犯・交通安全用品、防犯カメラ、監視カメラ等</t>
  </si>
  <si>
    <t>繊維</t>
  </si>
  <si>
    <t>被服・繊維</t>
  </si>
  <si>
    <t>制服、作業着、防寒衣、白衣、雨衣、肌着、軍手、帽子、タオル等
※運動衣、保育用衣類、消防関係服は除く</t>
  </si>
  <si>
    <t>ふとん、毛布、敷布等</t>
  </si>
  <si>
    <t>皮革・ゴム製品</t>
  </si>
  <si>
    <t>革靴、作業靴、ゴム長靴、かばん、手袋（皮・ゴム製等）等</t>
  </si>
  <si>
    <t>イベント用テント、シート等</t>
  </si>
  <si>
    <t>趣味・表彰用品</t>
  </si>
  <si>
    <t>カメラ</t>
  </si>
  <si>
    <t>カメラ、写真材料、フィルム等</t>
  </si>
  <si>
    <t>時計</t>
  </si>
  <si>
    <t>時計、めがね、貴金属等</t>
  </si>
  <si>
    <t>記念品・バッチ</t>
  </si>
  <si>
    <t>バッジ、カップ、トロフィー、盾等</t>
  </si>
  <si>
    <t>スポーツ用品</t>
  </si>
  <si>
    <t>スポーツ用品、スポーツ器具、運動衣、ライン引き(炭酸カルシウム)等</t>
  </si>
  <si>
    <t>洋楽器、和楽器、楽譜、譜面台等</t>
  </si>
  <si>
    <t>ミシン</t>
  </si>
  <si>
    <t>ミシン、編機等</t>
  </si>
  <si>
    <t>ギフト用品</t>
  </si>
  <si>
    <t>各種贈答品(記念品、金券、旅行券)等</t>
  </si>
  <si>
    <t>日用品</t>
  </si>
  <si>
    <t>日用雑貨</t>
  </si>
  <si>
    <t>石鹸、洗剤類、トイレットペーパー、ポリ袋等</t>
  </si>
  <si>
    <t>清掃用具</t>
  </si>
  <si>
    <t>清掃用具・用品等</t>
  </si>
  <si>
    <t>金物</t>
  </si>
  <si>
    <t>陶器、磁器、ガラス器、漆器類等</t>
  </si>
  <si>
    <t>園芸用品</t>
  </si>
  <si>
    <t>農業用品</t>
  </si>
  <si>
    <t>鍬、スコップ、高枝切鋏等</t>
  </si>
  <si>
    <t>食料品</t>
  </si>
  <si>
    <t>仕出し、弁当、茶葉、菓子等
　※給食センター食材は除く</t>
  </si>
  <si>
    <t>アルファ化米、非常備蓄水、保存食等</t>
  </si>
  <si>
    <t>シール、ステッカー、衣類、CD・DVD等
　※「幟、看板等の印刷・製作」を除く
　※「デザインと印刷」を除く</t>
  </si>
  <si>
    <t>地図、青写真</t>
  </si>
  <si>
    <t>地図、航空写真、青写真等
　※「地図の作成（調整）・写真の撮影」は除く</t>
  </si>
  <si>
    <t>広告・看板</t>
  </si>
  <si>
    <t>看板、掲示板、表示板、サイン、電飾、ネオン、LED、電光掲示板、道路標識等（作製を含む）</t>
  </si>
  <si>
    <t>のぼり、横断幕、懸垂幕等（作製を含む）</t>
  </si>
  <si>
    <t>ナンバープレート</t>
  </si>
  <si>
    <t>選挙用看板</t>
  </si>
  <si>
    <t>選挙ポスター用看板類</t>
  </si>
  <si>
    <t>標本・模型</t>
  </si>
  <si>
    <t>模型（展示台を含む）、実験模型、展示品、レプリカ等
　※「製作」は除く</t>
  </si>
  <si>
    <t>その他</t>
  </si>
  <si>
    <t>許可番号等
例)01-012345</t>
    <phoneticPr fontId="5"/>
  </si>
  <si>
    <t>その他の具体的な内容</t>
  </si>
  <si>
    <r>
      <t>その他（文具・事務機器）</t>
    </r>
    <r>
      <rPr>
        <sz val="11"/>
        <color rgb="FFFF0000"/>
        <rFont val="ＭＳ ゴシック"/>
        <family val="3"/>
        <charset val="128"/>
      </rPr>
      <t>*1</t>
    </r>
    <phoneticPr fontId="1"/>
  </si>
  <si>
    <t>建築物の管理等</t>
  </si>
  <si>
    <t>一般清掃</t>
  </si>
  <si>
    <t>シロアリ防除・木材防除</t>
  </si>
  <si>
    <t>ネズミ・コウモリ等駆除</t>
  </si>
  <si>
    <t>屋外清掃</t>
  </si>
  <si>
    <t>外壁清掃等</t>
  </si>
  <si>
    <t xml:space="preserve">建築物空気環境測定 </t>
  </si>
  <si>
    <t>建築物環境衛生総合管理</t>
  </si>
  <si>
    <t>建築物飲料水水質検査</t>
  </si>
  <si>
    <t>建築物飲料水貯水槽清掃</t>
  </si>
  <si>
    <t>市水道水質検査業務</t>
  </si>
  <si>
    <t>体育施設管理</t>
  </si>
  <si>
    <t>体育館・プール・運動場等管理</t>
  </si>
  <si>
    <t>空調設備保守点検等</t>
  </si>
  <si>
    <t>ボイラー保守点検等</t>
  </si>
  <si>
    <t>エレベーター保守点検</t>
  </si>
  <si>
    <t>自動ドア保守点検</t>
  </si>
  <si>
    <t>消防設備・消火器具・警報機保守点検</t>
  </si>
  <si>
    <t>施設・設備の管理等</t>
  </si>
  <si>
    <t>上水道処理施設維持管理</t>
  </si>
  <si>
    <t>上水道処理施設運転管理、上水道処理設備保守点検</t>
  </si>
  <si>
    <t>下水道処理施設運転管理、下水道処理設備保守点検</t>
  </si>
  <si>
    <t>上水道調査</t>
  </si>
  <si>
    <t>漏水調査、管路調査、流量調査等</t>
  </si>
  <si>
    <t>下水道調査</t>
  </si>
  <si>
    <t>流量調査、不明水調査、管調査等</t>
  </si>
  <si>
    <t>下水道マンホールポンプ保守点検</t>
  </si>
  <si>
    <t>ごみ焼却施設管理（運用管理）</t>
  </si>
  <si>
    <t>リサイクル施設・焼却施設の運用業務、維持管理</t>
  </si>
  <si>
    <t>ごみ焼却施設管理（保守、点検）</t>
  </si>
  <si>
    <t>リサイクル施設・焼却施設の保守、点検</t>
  </si>
  <si>
    <t>焼却炉点検</t>
  </si>
  <si>
    <t>焼却炉・ピットの清掃、点検等</t>
  </si>
  <si>
    <t>電気計装保守点検</t>
  </si>
  <si>
    <t>水道施設電気計装設備の保守点検</t>
  </si>
  <si>
    <t>臭気測定器、騒音計等の環境測定機器、気象関連設備の保守管理</t>
  </si>
  <si>
    <t>医療関係設備</t>
  </si>
  <si>
    <t>レントゲン、内視鏡、レセプトコンピュータ等の医療設備の保守管理・点検</t>
  </si>
  <si>
    <t>浄化槽の保守点検等</t>
  </si>
  <si>
    <t>電話交換機・無線機・放送設備等の保守点検</t>
  </si>
  <si>
    <t>遊具の保守点検・診断等</t>
  </si>
  <si>
    <t>害虫等駆除</t>
  </si>
  <si>
    <t>ハチ等駆除</t>
  </si>
  <si>
    <t>農作物の病害虫防除</t>
  </si>
  <si>
    <t>獣害防止</t>
  </si>
  <si>
    <t>獣害防止柵設置等</t>
  </si>
  <si>
    <t>廃棄物収集運搬・処分</t>
  </si>
  <si>
    <t>一般廃棄物の収集・運搬</t>
  </si>
  <si>
    <t>産業廃棄物の収集・運搬</t>
  </si>
  <si>
    <t>爆発性・毒性・感染性のある廃棄物収集・運搬</t>
  </si>
  <si>
    <t>一般廃棄物の処分</t>
  </si>
  <si>
    <t>産業廃棄物の処分</t>
  </si>
  <si>
    <t>爆発性・毒性・感染性のある廃棄物処分</t>
  </si>
  <si>
    <t>古紙、アルミ、鉄くずの売り払い</t>
  </si>
  <si>
    <t>車両等の整備</t>
  </si>
  <si>
    <t>公用車の車検・修理等</t>
  </si>
  <si>
    <t>小型バス、大型バスの車検・修理等</t>
  </si>
  <si>
    <t>消防関連車両、特殊車両の車検・修理等</t>
  </si>
  <si>
    <t>旅行・運送</t>
  </si>
  <si>
    <t>旅行代理業</t>
  </si>
  <si>
    <t>市バス・スクールバス運行等</t>
  </si>
  <si>
    <t>貸切バス</t>
  </si>
  <si>
    <t>バス・タクシー運行等</t>
  </si>
  <si>
    <t>車両運行業務</t>
  </si>
  <si>
    <t>事務所移転等</t>
  </si>
  <si>
    <t>リース・レンタル</t>
  </si>
  <si>
    <t>複合機・印刷機</t>
  </si>
  <si>
    <t>ＯＡ機器</t>
  </si>
  <si>
    <t>ＰＣ・サーバー等</t>
  </si>
  <si>
    <t>什器、椅子、机、建具、観葉植物等</t>
  </si>
  <si>
    <t>電気・ガス機器</t>
  </si>
  <si>
    <t>電気製品、通信機器、照明設備、音響機器、視聴覚機器、舞台装置、暖房器具、空調機等</t>
  </si>
  <si>
    <t>産業機器類</t>
  </si>
  <si>
    <t>ごみ焼却設備、ボイラー、厨房設備、空調設備等</t>
  </si>
  <si>
    <t>自動車・マイクロバス等
（カーリース、レンタカー）</t>
  </si>
  <si>
    <t>駐車場設備</t>
  </si>
  <si>
    <t>駐車場ゲート、自動発券機等</t>
  </si>
  <si>
    <t>ＡＥＤ等</t>
  </si>
  <si>
    <t>介護関連</t>
  </si>
  <si>
    <t>介護用品、寝具類等</t>
  </si>
  <si>
    <t>仮設建物</t>
  </si>
  <si>
    <t>仮設校舎、プレハブ建物、仮設トイレ等</t>
  </si>
  <si>
    <t>イベント用品</t>
  </si>
  <si>
    <t>パイプ椅子、テープカットポール、式典・イベント用備品等</t>
  </si>
  <si>
    <t>選挙関係用具等</t>
  </si>
  <si>
    <t>コンピュータ関連</t>
  </si>
  <si>
    <t>ハードウェア保守管理</t>
  </si>
  <si>
    <t>ＰＣ・サーバ、複合機保守</t>
  </si>
  <si>
    <t>システム開発</t>
  </si>
  <si>
    <t>システム基本設計、システム開発、システム導入コンサルタンツ等</t>
  </si>
  <si>
    <t>システム保守</t>
  </si>
  <si>
    <t>インターネット業務</t>
  </si>
  <si>
    <t>ＨＰ作成、メールサービス、プロバイダ業務等</t>
  </si>
  <si>
    <t>データ処理</t>
  </si>
  <si>
    <t>データ入力、データ変換、図面電子化等</t>
  </si>
  <si>
    <t>コンピュータ講習会講師等</t>
  </si>
  <si>
    <t>広告・催物・企画</t>
  </si>
  <si>
    <t>出版印刷</t>
  </si>
  <si>
    <t>広報、印刷物の企画立案・作成</t>
  </si>
  <si>
    <t>広告代理</t>
  </si>
  <si>
    <t>新聞・雑誌広告等への広告代理業務</t>
  </si>
  <si>
    <t>テレビ・ラジオ番組</t>
  </si>
  <si>
    <t>ＴＶ・ラジオ放送に係る全般業務</t>
  </si>
  <si>
    <t>メディア制作</t>
  </si>
  <si>
    <t>音楽作品、映像作品の企画立案・作成</t>
  </si>
  <si>
    <t>写真撮影</t>
  </si>
  <si>
    <t>航空写真</t>
  </si>
  <si>
    <t>ドローン撮影</t>
  </si>
  <si>
    <t>デジタルマッピング</t>
  </si>
  <si>
    <t>イベント企画運営</t>
  </si>
  <si>
    <t>催物の企画立案・会場設営業務、司会等の派遣等</t>
  </si>
  <si>
    <t>模型物の製作</t>
  </si>
  <si>
    <t>建築模型、設備模型、土木模型、展示模型、レプリカ等の製作等
※「文化財関係」は除く</t>
  </si>
  <si>
    <t>マスコット作製</t>
  </si>
  <si>
    <t>マスコットキャラクター、ロゴマーク等の作製</t>
  </si>
  <si>
    <t>図面・台帳</t>
  </si>
  <si>
    <t>図面製作</t>
  </si>
  <si>
    <t>各種図面製作</t>
  </si>
  <si>
    <t>台帳整備</t>
  </si>
  <si>
    <t>各種台帳整備</t>
  </si>
  <si>
    <t>舞台設備</t>
  </si>
  <si>
    <t>舞台機構保守点検</t>
  </si>
  <si>
    <t>舞台保守・点検</t>
  </si>
  <si>
    <t>舞台音響保守点検</t>
  </si>
  <si>
    <t>舞台音響保守・点検</t>
  </si>
  <si>
    <t>舞台照明保守点検</t>
  </si>
  <si>
    <t>舞台操作業務</t>
  </si>
  <si>
    <t>舞台オペレーション</t>
  </si>
  <si>
    <t>音響操作業務</t>
  </si>
  <si>
    <t>音響オペレーション</t>
  </si>
  <si>
    <t>照明操作業務</t>
  </si>
  <si>
    <t>照明オペレーション</t>
  </si>
  <si>
    <t>人材派遣</t>
  </si>
  <si>
    <t>通訳</t>
  </si>
  <si>
    <t>医療事務</t>
  </si>
  <si>
    <t>レセプト等</t>
  </si>
  <si>
    <t>ＡＬＴ</t>
  </si>
  <si>
    <t>英語指導員・英語指導助手業務</t>
  </si>
  <si>
    <t>研修</t>
  </si>
  <si>
    <t>研修・講師
　※コンピュータ講習会講師等を除く</t>
  </si>
  <si>
    <t>福祉・介護</t>
  </si>
  <si>
    <t>各種介護サービス、健康指導、インストラクター派遣</t>
  </si>
  <si>
    <t>電話交換・総合案内</t>
  </si>
  <si>
    <t>受付・電話交換業務</t>
  </si>
  <si>
    <t>サービス</t>
  </si>
  <si>
    <t>衣類、タオル、幕、幟等</t>
  </si>
  <si>
    <t>各種損害保険</t>
  </si>
  <si>
    <t>収納関係業務</t>
  </si>
  <si>
    <t>収納代行、コンビニ収納</t>
  </si>
  <si>
    <t>包装・発送</t>
  </si>
  <si>
    <t>封入・封緘、包装、宅配便、新聞折込等</t>
  </si>
  <si>
    <t>市指定ごみ袋の製造</t>
  </si>
  <si>
    <t>建物警備、機械警備、イベント警備等</t>
  </si>
  <si>
    <t>道路等清掃</t>
  </si>
  <si>
    <t>側溝・排水路清掃</t>
  </si>
  <si>
    <t>除雪・排雪</t>
  </si>
  <si>
    <t>緑地等管理</t>
  </si>
  <si>
    <t>樹木管理</t>
  </si>
  <si>
    <t>高木剪定、薬剤防除等</t>
  </si>
  <si>
    <t>庭園管理</t>
  </si>
  <si>
    <t>公園・中庭管理、樹木剪定、草刈、害虫防除等</t>
  </si>
  <si>
    <t>芝生地管理</t>
  </si>
  <si>
    <t>山林樹木・管理</t>
  </si>
  <si>
    <t>樹木調査</t>
  </si>
  <si>
    <t>伐採</t>
  </si>
  <si>
    <t>原木伐採、支障木・危険木の除去</t>
  </si>
  <si>
    <t>森林整備</t>
  </si>
  <si>
    <t>森林整備関係業務</t>
  </si>
  <si>
    <t>文化財関係</t>
  </si>
  <si>
    <t>埋蔵文化財発掘調査</t>
  </si>
  <si>
    <t>美術品修復</t>
  </si>
  <si>
    <t>美術工芸品修復、レプリカ製作
※文化財にかかわるもの</t>
  </si>
  <si>
    <t>紙資料修復</t>
  </si>
  <si>
    <t>紙資料、装潢の修復等</t>
  </si>
  <si>
    <t>調査・研究・計画策定</t>
  </si>
  <si>
    <t>世論調査・市場調査</t>
  </si>
  <si>
    <t>市場・経済調査等</t>
  </si>
  <si>
    <t>社会調査</t>
  </si>
  <si>
    <t>その他社会調査</t>
  </si>
  <si>
    <t>交通量調査</t>
  </si>
  <si>
    <t>自動車等交通量調査</t>
  </si>
  <si>
    <t>基本計画策定</t>
  </si>
  <si>
    <t>各種行政計画策定</t>
  </si>
  <si>
    <t>検査</t>
  </si>
  <si>
    <t>非破壊検査</t>
  </si>
  <si>
    <t>血液検査、がん等各種疾病の検診 等</t>
  </si>
  <si>
    <t>小規模修繕</t>
  </si>
  <si>
    <t>大工・建具</t>
  </si>
  <si>
    <t>木製建具、アルミサッシ、ガラス、門扉、鍵等の設置・修繕</t>
  </si>
  <si>
    <t>内装</t>
  </si>
  <si>
    <t>壁、床、天井、クロス 貼り替え等</t>
  </si>
  <si>
    <t>電気</t>
  </si>
  <si>
    <t>コンセント、照明器具、電気機器、通信設備等</t>
  </si>
  <si>
    <t>左官・防水・塗装</t>
  </si>
  <si>
    <t>ブロック塀修繕、アプローチ補修、看板・遊具の塗装等</t>
  </si>
  <si>
    <t>配管・空調・ガス</t>
  </si>
  <si>
    <t>器具空調、ダクト・配管の営繕、給湯器、厨房設備の設置、取替等</t>
  </si>
  <si>
    <t>修復・復元</t>
  </si>
  <si>
    <t>文化財の建具等の修復・復元</t>
  </si>
  <si>
    <r>
      <t>その他（役務全般）</t>
    </r>
    <r>
      <rPr>
        <sz val="11"/>
        <color rgb="FFFF0000"/>
        <rFont val="ＭＳ ゴシック"/>
        <family val="3"/>
        <charset val="128"/>
      </rPr>
      <t>*1</t>
    </r>
    <phoneticPr fontId="1"/>
  </si>
  <si>
    <r>
      <t>その他（小規模修繕）</t>
    </r>
    <r>
      <rPr>
        <sz val="11"/>
        <color rgb="FFFF0000"/>
        <rFont val="ＭＳ ゴシック"/>
        <family val="3"/>
        <charset val="128"/>
      </rPr>
      <t>*1</t>
    </r>
    <phoneticPr fontId="1"/>
  </si>
  <si>
    <r>
      <t>その他（検査）</t>
    </r>
    <r>
      <rPr>
        <sz val="11"/>
        <color rgb="FFFF0000"/>
        <rFont val="ＭＳ ゴシック"/>
        <family val="3"/>
        <charset val="128"/>
      </rPr>
      <t>*1</t>
    </r>
    <phoneticPr fontId="1"/>
  </si>
  <si>
    <r>
      <t>その他（調査・研究・計画策定）</t>
    </r>
    <r>
      <rPr>
        <sz val="11"/>
        <color rgb="FFFF0000"/>
        <rFont val="ＭＳ ゴシック"/>
        <family val="3"/>
        <charset val="128"/>
      </rPr>
      <t>*1</t>
    </r>
    <phoneticPr fontId="1"/>
  </si>
  <si>
    <r>
      <t>その他（文化財関係）</t>
    </r>
    <r>
      <rPr>
        <sz val="11"/>
        <color rgb="FFFF0000"/>
        <rFont val="ＭＳ ゴシック"/>
        <family val="3"/>
        <charset val="128"/>
      </rPr>
      <t>*1</t>
    </r>
    <phoneticPr fontId="1"/>
  </si>
  <si>
    <r>
      <t>その他（緑地等管理）</t>
    </r>
    <r>
      <rPr>
        <sz val="11"/>
        <color rgb="FFFF0000"/>
        <rFont val="ＭＳ ゴシック"/>
        <family val="3"/>
        <charset val="128"/>
      </rPr>
      <t>*1</t>
    </r>
    <phoneticPr fontId="1"/>
  </si>
  <si>
    <r>
      <t>その他（道路等清掃）</t>
    </r>
    <r>
      <rPr>
        <sz val="11"/>
        <color rgb="FFFF0000"/>
        <rFont val="ＭＳ ゴシック"/>
        <family val="3"/>
        <charset val="128"/>
      </rPr>
      <t>*1</t>
    </r>
    <phoneticPr fontId="1"/>
  </si>
  <si>
    <r>
      <t>その他（サービス）</t>
    </r>
    <r>
      <rPr>
        <sz val="11"/>
        <color rgb="FFFF0000"/>
        <rFont val="ＭＳ ゴシック"/>
        <family val="3"/>
        <charset val="128"/>
      </rPr>
      <t>*1</t>
    </r>
    <phoneticPr fontId="1"/>
  </si>
  <si>
    <r>
      <t>その他（人材派遣）</t>
    </r>
    <r>
      <rPr>
        <sz val="11"/>
        <color rgb="FFFF0000"/>
        <rFont val="ＭＳ ゴシック"/>
        <family val="3"/>
        <charset val="128"/>
      </rPr>
      <t>*1</t>
    </r>
    <phoneticPr fontId="1"/>
  </si>
  <si>
    <r>
      <t>その他（家具）</t>
    </r>
    <r>
      <rPr>
        <sz val="11"/>
        <color rgb="FFFF0000"/>
        <rFont val="ＭＳ ゴシック"/>
        <family val="3"/>
        <charset val="128"/>
      </rPr>
      <t>*1</t>
    </r>
    <phoneticPr fontId="1"/>
  </si>
  <si>
    <r>
      <t>その他（車両）</t>
    </r>
    <r>
      <rPr>
        <sz val="11"/>
        <color rgb="FFFF0000"/>
        <rFont val="ＭＳ ゴシック"/>
        <family val="3"/>
        <charset val="128"/>
      </rPr>
      <t>*1</t>
    </r>
    <phoneticPr fontId="1"/>
  </si>
  <si>
    <r>
      <t>その他（機器器具・工具）</t>
    </r>
    <r>
      <rPr>
        <sz val="11"/>
        <color rgb="FFFF0000"/>
        <rFont val="ＭＳ ゴシック"/>
        <family val="3"/>
        <charset val="128"/>
      </rPr>
      <t>*1</t>
    </r>
    <phoneticPr fontId="1"/>
  </si>
  <si>
    <r>
      <t>その他（電気機器）</t>
    </r>
    <r>
      <rPr>
        <sz val="11"/>
        <color rgb="FFFF0000"/>
        <rFont val="ＭＳ ゴシック"/>
        <family val="3"/>
        <charset val="128"/>
      </rPr>
      <t>*1</t>
    </r>
    <phoneticPr fontId="1"/>
  </si>
  <si>
    <r>
      <t>その他（精密機器）</t>
    </r>
    <r>
      <rPr>
        <sz val="11"/>
        <color rgb="FFFF0000"/>
        <rFont val="ＭＳ ゴシック"/>
        <family val="3"/>
        <charset val="128"/>
      </rPr>
      <t>*1</t>
    </r>
    <phoneticPr fontId="1"/>
  </si>
  <si>
    <r>
      <t>その他（建設用資材）</t>
    </r>
    <r>
      <rPr>
        <sz val="11"/>
        <color rgb="FFFF0000"/>
        <rFont val="ＭＳ ゴシック"/>
        <family val="3"/>
        <charset val="128"/>
      </rPr>
      <t>*1</t>
    </r>
    <phoneticPr fontId="1"/>
  </si>
  <si>
    <r>
      <t>その他（繊維）</t>
    </r>
    <r>
      <rPr>
        <sz val="11"/>
        <color rgb="FFFF0000"/>
        <rFont val="ＭＳ ゴシック"/>
        <family val="3"/>
        <charset val="128"/>
      </rPr>
      <t>*1</t>
    </r>
    <phoneticPr fontId="1"/>
  </si>
  <si>
    <r>
      <t>その他（趣味・表彰用品）</t>
    </r>
    <r>
      <rPr>
        <sz val="11"/>
        <color rgb="FFFF0000"/>
        <rFont val="ＭＳ ゴシック"/>
        <family val="3"/>
        <charset val="128"/>
      </rPr>
      <t>*1</t>
    </r>
    <phoneticPr fontId="1"/>
  </si>
  <si>
    <r>
      <t>その他（日用品）</t>
    </r>
    <r>
      <rPr>
        <sz val="11"/>
        <color rgb="FFFF0000"/>
        <rFont val="ＭＳ ゴシック"/>
        <family val="3"/>
        <charset val="128"/>
      </rPr>
      <t>*1</t>
    </r>
    <phoneticPr fontId="1"/>
  </si>
  <si>
    <r>
      <t>その他（印刷）</t>
    </r>
    <r>
      <rPr>
        <sz val="11"/>
        <color rgb="FFFF0000"/>
        <rFont val="ＭＳ ゴシック"/>
        <family val="3"/>
        <charset val="128"/>
      </rPr>
      <t>*1</t>
    </r>
    <phoneticPr fontId="1"/>
  </si>
  <si>
    <r>
      <t>その他（広告・看板）</t>
    </r>
    <r>
      <rPr>
        <sz val="11"/>
        <color rgb="FFFF0000"/>
        <rFont val="ＭＳ ゴシック"/>
        <family val="3"/>
        <charset val="128"/>
      </rPr>
      <t>*1</t>
    </r>
    <phoneticPr fontId="1"/>
  </si>
  <si>
    <r>
      <t>その他（物品全般）</t>
    </r>
    <r>
      <rPr>
        <sz val="11"/>
        <color rgb="FFFF0000"/>
        <rFont val="ＭＳ ゴシック"/>
        <family val="3"/>
        <charset val="128"/>
      </rPr>
      <t>*1</t>
    </r>
    <phoneticPr fontId="1"/>
  </si>
  <si>
    <r>
      <t>その他（建築物の管理等）</t>
    </r>
    <r>
      <rPr>
        <sz val="11"/>
        <color rgb="FFFF0000"/>
        <rFont val="ＭＳ ゴシック"/>
        <family val="3"/>
        <charset val="128"/>
      </rPr>
      <t>*1</t>
    </r>
    <phoneticPr fontId="1"/>
  </si>
  <si>
    <r>
      <t>その他（施設・設備の管理等）</t>
    </r>
    <r>
      <rPr>
        <sz val="11"/>
        <color rgb="FFFF0000"/>
        <rFont val="ＭＳ ゴシック"/>
        <family val="3"/>
        <charset val="128"/>
      </rPr>
      <t>*1</t>
    </r>
    <phoneticPr fontId="1"/>
  </si>
  <si>
    <r>
      <t>その他（害虫等駆除）</t>
    </r>
    <r>
      <rPr>
        <sz val="11"/>
        <color rgb="FFFF0000"/>
        <rFont val="ＭＳ ゴシック"/>
        <family val="3"/>
        <charset val="128"/>
      </rPr>
      <t>*1</t>
    </r>
    <phoneticPr fontId="1"/>
  </si>
  <si>
    <r>
      <t>その他（廃棄物収集運搬・処分）</t>
    </r>
    <r>
      <rPr>
        <sz val="11"/>
        <color rgb="FFFF0000"/>
        <rFont val="ＭＳ ゴシック"/>
        <family val="3"/>
        <charset val="128"/>
      </rPr>
      <t>*1</t>
    </r>
    <phoneticPr fontId="1"/>
  </si>
  <si>
    <r>
      <t>その他（車両等の整備）</t>
    </r>
    <r>
      <rPr>
        <sz val="11"/>
        <color rgb="FFFF0000"/>
        <rFont val="ＭＳ ゴシック"/>
        <family val="3"/>
        <charset val="128"/>
      </rPr>
      <t>*1</t>
    </r>
    <phoneticPr fontId="1"/>
  </si>
  <si>
    <r>
      <t>その他（旅行・運送）</t>
    </r>
    <r>
      <rPr>
        <sz val="11"/>
        <color rgb="FFFF0000"/>
        <rFont val="ＭＳ ゴシック"/>
        <family val="3"/>
        <charset val="128"/>
      </rPr>
      <t>*1</t>
    </r>
    <phoneticPr fontId="1"/>
  </si>
  <si>
    <r>
      <t>その他（リース・レンタル）</t>
    </r>
    <r>
      <rPr>
        <sz val="11"/>
        <color rgb="FFFF0000"/>
        <rFont val="ＭＳ ゴシック"/>
        <family val="3"/>
        <charset val="128"/>
      </rPr>
      <t>*1</t>
    </r>
    <phoneticPr fontId="1"/>
  </si>
  <si>
    <r>
      <t>その他（コンピュータ関連）</t>
    </r>
    <r>
      <rPr>
        <sz val="11"/>
        <color rgb="FFFF0000"/>
        <rFont val="ＭＳ ゴシック"/>
        <family val="3"/>
        <charset val="128"/>
      </rPr>
      <t>*1</t>
    </r>
    <phoneticPr fontId="1"/>
  </si>
  <si>
    <r>
      <t>その他（広告・催物・企画）</t>
    </r>
    <r>
      <rPr>
        <sz val="11"/>
        <color rgb="FFFF0000"/>
        <rFont val="ＭＳ ゴシック"/>
        <family val="3"/>
        <charset val="128"/>
      </rPr>
      <t>*1</t>
    </r>
    <phoneticPr fontId="1"/>
  </si>
  <si>
    <r>
      <t>その他（図面・台帳）</t>
    </r>
    <r>
      <rPr>
        <sz val="11"/>
        <color rgb="FFFF0000"/>
        <rFont val="ＭＳ ゴシック"/>
        <family val="3"/>
        <charset val="128"/>
      </rPr>
      <t>*1</t>
    </r>
    <phoneticPr fontId="1"/>
  </si>
  <si>
    <t>自動ドア施工技能士</t>
  </si>
  <si>
    <t>特定計量器修理事業届出</t>
  </si>
  <si>
    <t>特別管理産業廃棄物収集運搬業許可</t>
  </si>
  <si>
    <t>一般廃棄物処分業許可</t>
  </si>
  <si>
    <t>労働者派遣事業許可（人材派遣の場合）</t>
  </si>
  <si>
    <t>機種・型番</t>
    <rPh sb="0" eb="2">
      <t>キシュ</t>
    </rPh>
    <rPh sb="3" eb="5">
      <t>カタバン</t>
    </rPh>
    <phoneticPr fontId="5"/>
  </si>
  <si>
    <t>メーカー</t>
    <phoneticPr fontId="5"/>
  </si>
  <si>
    <t>性能（色数、速度(ppm)等）</t>
    <rPh sb="0" eb="2">
      <t>セイノウ</t>
    </rPh>
    <rPh sb="3" eb="5">
      <t>イロカズ</t>
    </rPh>
    <rPh sb="6" eb="8">
      <t>ソクド</t>
    </rPh>
    <rPh sb="13" eb="14">
      <t>トウ</t>
    </rPh>
    <phoneticPr fontId="1"/>
  </si>
  <si>
    <t>印刷機保有台数（機種ごとの台数、色数ごとの台数）</t>
    <rPh sb="0" eb="3">
      <t>インサツキ</t>
    </rPh>
    <rPh sb="3" eb="7">
      <t>ホユウダイスウ</t>
    </rPh>
    <rPh sb="8" eb="10">
      <t>キシュ</t>
    </rPh>
    <rPh sb="13" eb="15">
      <t>ダイスウ</t>
    </rPh>
    <rPh sb="16" eb="18">
      <t>イロカズ</t>
    </rPh>
    <rPh sb="21" eb="23">
      <t>ダイスウ</t>
    </rPh>
    <phoneticPr fontId="1"/>
  </si>
  <si>
    <t>衛生材料</t>
    <phoneticPr fontId="1"/>
  </si>
  <si>
    <t>紙面刊行物、ポスター、冊子、パンフレット、封筒、名刺等
　※「封入・封緘を伴う封筒印刷」を除く
　※「デザインと印刷」を除く</t>
    <phoneticPr fontId="1"/>
  </si>
  <si>
    <t>乗用車</t>
    <phoneticPr fontId="1"/>
  </si>
  <si>
    <t>バス・トラック</t>
    <phoneticPr fontId="1"/>
  </si>
  <si>
    <t>特装車両</t>
    <phoneticPr fontId="1"/>
  </si>
  <si>
    <t>消防関連車</t>
    <phoneticPr fontId="1"/>
  </si>
  <si>
    <t>救急車</t>
    <phoneticPr fontId="1"/>
  </si>
  <si>
    <t>中古車</t>
    <phoneticPr fontId="1"/>
  </si>
  <si>
    <t>医療機器</t>
    <phoneticPr fontId="1"/>
  </si>
  <si>
    <t>ＡＥＤ</t>
    <phoneticPr fontId="1"/>
  </si>
  <si>
    <t>血圧計</t>
    <phoneticPr fontId="1"/>
  </si>
  <si>
    <t>福祉機器</t>
    <phoneticPr fontId="1"/>
  </si>
  <si>
    <t>理化学機器</t>
    <phoneticPr fontId="1"/>
  </si>
  <si>
    <t>計測機器</t>
    <phoneticPr fontId="1"/>
  </si>
  <si>
    <t>医薬品</t>
    <phoneticPr fontId="1"/>
  </si>
  <si>
    <t>ワクチン</t>
    <phoneticPr fontId="1"/>
  </si>
  <si>
    <t>上下水道施設用薬品</t>
    <phoneticPr fontId="1"/>
  </si>
  <si>
    <t>農業薬品</t>
    <phoneticPr fontId="1"/>
  </si>
  <si>
    <t>ガソリン・軽油</t>
    <phoneticPr fontId="1"/>
  </si>
  <si>
    <t>灯油・重油</t>
    <phoneticPr fontId="1"/>
  </si>
  <si>
    <t>ガス</t>
    <phoneticPr fontId="1"/>
  </si>
  <si>
    <t>高圧ガス</t>
    <phoneticPr fontId="1"/>
  </si>
  <si>
    <t>電力</t>
    <phoneticPr fontId="1"/>
  </si>
  <si>
    <t>食料品、仕出し、弁当</t>
    <phoneticPr fontId="1"/>
  </si>
  <si>
    <t>広告・看板</t>
    <phoneticPr fontId="1"/>
  </si>
  <si>
    <t>のぼり、横断幕、懸垂幕</t>
    <phoneticPr fontId="1"/>
  </si>
  <si>
    <t>屋内清掃</t>
    <phoneticPr fontId="1"/>
  </si>
  <si>
    <t>シロアリ防除・木材防除</t>
    <phoneticPr fontId="1"/>
  </si>
  <si>
    <t>ネズミ・コウモリ等駆除</t>
    <phoneticPr fontId="1"/>
  </si>
  <si>
    <t>建築物空気環境測定</t>
    <phoneticPr fontId="1"/>
  </si>
  <si>
    <t>建築物環境衛生総合管理</t>
    <phoneticPr fontId="1"/>
  </si>
  <si>
    <t>建築物飲料水水質検査</t>
    <phoneticPr fontId="1"/>
  </si>
  <si>
    <t>建築物飲料水貯水槽清掃</t>
    <phoneticPr fontId="1"/>
  </si>
  <si>
    <t>水道水質検査</t>
    <phoneticPr fontId="1"/>
  </si>
  <si>
    <t>空調設備保守点検</t>
    <phoneticPr fontId="1"/>
  </si>
  <si>
    <t>機械設備保守点検</t>
    <phoneticPr fontId="1"/>
  </si>
  <si>
    <t>自動ドア保守点検</t>
    <phoneticPr fontId="1"/>
  </si>
  <si>
    <t>下水道処理施設維持管理</t>
    <phoneticPr fontId="1"/>
  </si>
  <si>
    <t>環境関係設備</t>
    <phoneticPr fontId="1"/>
  </si>
  <si>
    <t>通信設備保守点検</t>
    <phoneticPr fontId="1"/>
  </si>
  <si>
    <t>遊具保守点検</t>
    <phoneticPr fontId="1"/>
  </si>
  <si>
    <t>一般廃棄物収集運搬</t>
    <phoneticPr fontId="1"/>
  </si>
  <si>
    <t>一般廃棄物処理</t>
    <phoneticPr fontId="1"/>
  </si>
  <si>
    <t>資源回収</t>
    <phoneticPr fontId="1"/>
  </si>
  <si>
    <t>バス運行管理業務請負</t>
    <phoneticPr fontId="1"/>
  </si>
  <si>
    <t>運転代行</t>
    <phoneticPr fontId="1"/>
  </si>
  <si>
    <t>車両</t>
    <phoneticPr fontId="1"/>
  </si>
  <si>
    <t>医療関連</t>
    <phoneticPr fontId="1"/>
  </si>
  <si>
    <t>専門人材派遣</t>
    <phoneticPr fontId="1"/>
  </si>
  <si>
    <t>通訳</t>
    <phoneticPr fontId="1"/>
  </si>
  <si>
    <t>保険業務</t>
    <phoneticPr fontId="1"/>
  </si>
  <si>
    <t>環境検査</t>
    <phoneticPr fontId="1"/>
  </si>
  <si>
    <t>医療関係検査</t>
    <phoneticPr fontId="1"/>
  </si>
  <si>
    <t>I.電子契約情報</t>
    <rPh sb="2" eb="6">
      <t>デンシケイヤク</t>
    </rPh>
    <rPh sb="6" eb="8">
      <t>ジョウホウ</t>
    </rPh>
    <phoneticPr fontId="5"/>
  </si>
  <si>
    <t>H.印刷設備の状況</t>
    <rPh sb="2" eb="4">
      <t>インサツ</t>
    </rPh>
    <rPh sb="4" eb="6">
      <t>セツビ</t>
    </rPh>
    <rPh sb="7" eb="9">
      <t>ジョウキョウ</t>
    </rPh>
    <phoneticPr fontId="5"/>
  </si>
  <si>
    <t>営業等の許可・認可・登録等の証明書等</t>
    <phoneticPr fontId="1"/>
  </si>
  <si>
    <t>本申請内容を確認する際の問合わせ先を入力してください。
行政書士に依頼している場合は、「D.申請代理人情報」に入力してください。</t>
    <rPh sb="0" eb="1">
      <t>ホン</t>
    </rPh>
    <phoneticPr fontId="5"/>
  </si>
  <si>
    <t>薬品</t>
    <phoneticPr fontId="1"/>
  </si>
  <si>
    <t>燃料</t>
    <phoneticPr fontId="1"/>
  </si>
  <si>
    <t>自転車</t>
    <rPh sb="0" eb="3">
      <t>ジテンシャ</t>
    </rPh>
    <phoneticPr fontId="1"/>
  </si>
  <si>
    <t>オートバイ</t>
    <phoneticPr fontId="1"/>
  </si>
  <si>
    <t>オートバイ、原動機付き自転車等</t>
    <phoneticPr fontId="1"/>
  </si>
  <si>
    <t>パッカー車、バキューム車、特装車両の艤装等</t>
    <phoneticPr fontId="1"/>
  </si>
  <si>
    <t>小型自動車分解整備事業認証</t>
    <phoneticPr fontId="1"/>
  </si>
  <si>
    <t>高度管理医療機器等販売業許可（AED搭載の場合）</t>
    <phoneticPr fontId="1"/>
  </si>
  <si>
    <t>自転車、自転車用品等</t>
    <phoneticPr fontId="1"/>
  </si>
  <si>
    <t>古物商許可証／自動車引取業／自動車リサイクル法引取業登録</t>
    <phoneticPr fontId="1"/>
  </si>
  <si>
    <t>指定製造事業者指定書</t>
    <phoneticPr fontId="1"/>
  </si>
  <si>
    <t>特定計量器販売事業届出</t>
    <phoneticPr fontId="1"/>
  </si>
  <si>
    <t>動物</t>
    <rPh sb="0" eb="2">
      <t>ドウブツ</t>
    </rPh>
    <phoneticPr fontId="1"/>
  </si>
  <si>
    <t>動物用医薬品卸売販売業許可証</t>
    <phoneticPr fontId="1"/>
  </si>
  <si>
    <r>
      <t>その他（燃料）</t>
    </r>
    <r>
      <rPr>
        <sz val="11"/>
        <color rgb="FFFF0000"/>
        <rFont val="ＭＳ ゴシック"/>
        <family val="3"/>
        <charset val="128"/>
      </rPr>
      <t>*1</t>
    </r>
    <phoneticPr fontId="1"/>
  </si>
  <si>
    <r>
      <t>その他（薬品）</t>
    </r>
    <r>
      <rPr>
        <sz val="11"/>
        <color rgb="FFFF0000"/>
        <rFont val="ＭＳ ゴシック"/>
        <family val="3"/>
        <charset val="128"/>
      </rPr>
      <t>*1</t>
    </r>
    <phoneticPr fontId="1"/>
  </si>
  <si>
    <t>動物、動物用ワクチン等</t>
    <phoneticPr fontId="1"/>
  </si>
  <si>
    <t>毒物劇物一般販売業登録</t>
    <phoneticPr fontId="1"/>
  </si>
  <si>
    <t>医薬品販売業許可証</t>
    <phoneticPr fontId="1"/>
  </si>
  <si>
    <t>毒物劇物販売業登録票（毒物劇物販売業登録を必要とする品目を販売する場合）</t>
    <phoneticPr fontId="1"/>
  </si>
  <si>
    <t>農薬販売業届出</t>
    <phoneticPr fontId="1"/>
  </si>
  <si>
    <t>肥料販売業務開始届出書</t>
    <phoneticPr fontId="1"/>
  </si>
  <si>
    <t>屋外広告業登録（屋外に広告物の表示又は掲出を行う場合）</t>
    <phoneticPr fontId="1"/>
  </si>
  <si>
    <t>電気設備、自家用電気工作物の保守管理、点検、法定点検</t>
    <phoneticPr fontId="1"/>
  </si>
  <si>
    <t>シロアリ防除士／建築物ねずみ昆虫等防除業登録証明書</t>
  </si>
  <si>
    <t>建築物ねずみ昆虫等防除業登録証明書</t>
  </si>
  <si>
    <t>建築物空気環境測定業登録／作業環境測定機関登録</t>
  </si>
  <si>
    <t>建築物環境衛生総合管理業登録証明書</t>
  </si>
  <si>
    <t>建築物飲料水水質検査業登録証明書</t>
    <rPh sb="0" eb="3">
      <t>ケンチクブツ</t>
    </rPh>
    <rPh sb="3" eb="6">
      <t>インリョウスイ</t>
    </rPh>
    <rPh sb="6" eb="8">
      <t>スイシツ</t>
    </rPh>
    <rPh sb="8" eb="10">
      <t>ケンサ</t>
    </rPh>
    <rPh sb="10" eb="11">
      <t>ギョウ</t>
    </rPh>
    <rPh sb="11" eb="13">
      <t>トウロク</t>
    </rPh>
    <rPh sb="13" eb="16">
      <t>ショウメイショ</t>
    </rPh>
    <phoneticPr fontId="24"/>
  </si>
  <si>
    <t>建築物飲料水貯水槽清掃業登録証明書</t>
  </si>
  <si>
    <t>水質検査機関登録／精度管理調査第１群</t>
    <rPh sb="9" eb="11">
      <t>セイド</t>
    </rPh>
    <rPh sb="11" eb="13">
      <t>カンリ</t>
    </rPh>
    <rPh sb="13" eb="15">
      <t>チョウサ</t>
    </rPh>
    <rPh sb="15" eb="16">
      <t>ダイ</t>
    </rPh>
    <rPh sb="17" eb="18">
      <t>グン</t>
    </rPh>
    <phoneticPr fontId="24"/>
  </si>
  <si>
    <t>昇降機等検査員資格者証</t>
    <rPh sb="0" eb="3">
      <t>ショウコウキ</t>
    </rPh>
    <rPh sb="3" eb="4">
      <t>ナド</t>
    </rPh>
    <rPh sb="4" eb="7">
      <t>ケンサイン</t>
    </rPh>
    <rPh sb="7" eb="10">
      <t>シカクシャ</t>
    </rPh>
    <rPh sb="10" eb="11">
      <t>ショウ</t>
    </rPh>
    <phoneticPr fontId="24"/>
  </si>
  <si>
    <t>医療機器修理業許可証</t>
  </si>
  <si>
    <t>工事担任者資格者証／電気通信主任技術者</t>
  </si>
  <si>
    <t>公園施設点検管理士／公園施設点検技士</t>
    <rPh sb="17" eb="18">
      <t>シ</t>
    </rPh>
    <phoneticPr fontId="24"/>
  </si>
  <si>
    <t>一般廃棄物収集運搬業許可</t>
    <rPh sb="0" eb="2">
      <t>ビョウイン</t>
    </rPh>
    <rPh sb="2" eb="3">
      <t>トウ</t>
    </rPh>
    <rPh sb="3" eb="5">
      <t>カイセツ</t>
    </rPh>
    <rPh sb="5" eb="7">
      <t>キョカ</t>
    </rPh>
    <phoneticPr fontId="24"/>
  </si>
  <si>
    <t>特別管理産業廃棄物処分許可</t>
    <rPh sb="6" eb="7">
      <t>ジョ</t>
    </rPh>
    <rPh sb="7" eb="9">
      <t>カイセツ</t>
    </rPh>
    <rPh sb="9" eb="11">
      <t>トドケデジョケンサカクニンショ</t>
    </rPh>
    <phoneticPr fontId="1"/>
  </si>
  <si>
    <t>古物商許可／金属くず商</t>
  </si>
  <si>
    <t>一般貸切旅客自動車運送事業許可（免許）</t>
  </si>
  <si>
    <t>自家用自動車有償貸渡業許可証（レンタカー）</t>
  </si>
  <si>
    <t>労働者派遣事業許可（人材派遣の場合）</t>
    <rPh sb="10" eb="12">
      <t>ジンザイ</t>
    </rPh>
    <rPh sb="12" eb="14">
      <t>ハケン</t>
    </rPh>
    <rPh sb="15" eb="17">
      <t>バアイ</t>
    </rPh>
    <phoneticPr fontId="24"/>
  </si>
  <si>
    <t>保険業免許（保険業法第３条の免許が必要な業務を行う場合は提出が必須。申請者が保険代理店である場合は不要）</t>
    <rPh sb="0" eb="2">
      <t>ホケン</t>
    </rPh>
    <rPh sb="2" eb="3">
      <t>ギョウ</t>
    </rPh>
    <rPh sb="3" eb="5">
      <t>メンキョ</t>
    </rPh>
    <phoneticPr fontId="24"/>
  </si>
  <si>
    <t>特定信書便事業許可</t>
  </si>
  <si>
    <t>伐木等の業務に係る特別教育修了証</t>
  </si>
  <si>
    <t>気象予報士／臭気判定士／作業環境測定機関登録</t>
    <rPh sb="0" eb="5">
      <t>キショウヨホウシ</t>
    </rPh>
    <rPh sb="6" eb="8">
      <t>シュウキ</t>
    </rPh>
    <rPh sb="8" eb="11">
      <t>ハンテイシ</t>
    </rPh>
    <phoneticPr fontId="24"/>
  </si>
  <si>
    <t>病院等開設許可</t>
    <rPh sb="0" eb="2">
      <t>ビョウイン</t>
    </rPh>
    <rPh sb="2" eb="3">
      <t>ナド</t>
    </rPh>
    <rPh sb="3" eb="5">
      <t>カイセツ</t>
    </rPh>
    <rPh sb="5" eb="7">
      <t>キョカ</t>
    </rPh>
    <phoneticPr fontId="1"/>
  </si>
  <si>
    <t>昇降機保守点検</t>
  </si>
  <si>
    <t>消防・保安設備保守点検</t>
  </si>
  <si>
    <t>電気保安業務</t>
  </si>
  <si>
    <t>浄化槽保守点検</t>
  </si>
  <si>
    <t>産業廃棄物収集運搬</t>
  </si>
  <si>
    <t>特別管理廃棄物運搬</t>
  </si>
  <si>
    <t>産業廃棄物処理</t>
  </si>
  <si>
    <t>特別管理産業廃棄物処理</t>
  </si>
  <si>
    <t>自動車車検・修理</t>
  </si>
  <si>
    <t>バス車検・修理</t>
  </si>
  <si>
    <t>特殊車両車検・修理</t>
  </si>
  <si>
    <t>旅行業</t>
  </si>
  <si>
    <t>貨物運送</t>
  </si>
  <si>
    <t>引越し</t>
  </si>
  <si>
    <t>クリーニング</t>
  </si>
  <si>
    <t>各種警備</t>
  </si>
  <si>
    <t>その他の具体的な内容</t>
    <phoneticPr fontId="1"/>
  </si>
  <si>
    <t>28_丹波篠山市</t>
  </si>
  <si>
    <t>　※入力不要</t>
    <rPh sb="2" eb="4">
      <t>ニュウリョク</t>
    </rPh>
    <rPh sb="4" eb="6">
      <t>フヨウ</t>
    </rPh>
    <phoneticPr fontId="5"/>
  </si>
  <si>
    <t>0101</t>
  </si>
  <si>
    <t>0102</t>
  </si>
  <si>
    <t>0103</t>
  </si>
  <si>
    <t>0104</t>
  </si>
  <si>
    <t>0105</t>
  </si>
  <si>
    <t>0106</t>
  </si>
  <si>
    <t>0107</t>
  </si>
  <si>
    <t>0108</t>
  </si>
  <si>
    <t>0109</t>
  </si>
  <si>
    <t>0110</t>
  </si>
  <si>
    <t>0111</t>
  </si>
  <si>
    <t>0112</t>
  </si>
  <si>
    <t>0113</t>
  </si>
  <si>
    <t>0114</t>
  </si>
  <si>
    <t>0115</t>
  </si>
  <si>
    <t>0199</t>
  </si>
  <si>
    <t>0201</t>
  </si>
  <si>
    <t>0202</t>
  </si>
  <si>
    <t>0203</t>
  </si>
  <si>
    <t>0204</t>
  </si>
  <si>
    <t>0205</t>
  </si>
  <si>
    <t>0299</t>
  </si>
  <si>
    <t>0301</t>
  </si>
  <si>
    <t>0302</t>
  </si>
  <si>
    <t>0303</t>
  </si>
  <si>
    <t>0304</t>
  </si>
  <si>
    <t>0305</t>
  </si>
  <si>
    <t>0306</t>
  </si>
  <si>
    <t>0307</t>
  </si>
  <si>
    <t>0308</t>
  </si>
  <si>
    <t>0309</t>
  </si>
  <si>
    <t>0399</t>
  </si>
  <si>
    <t>0401</t>
  </si>
  <si>
    <t>0402</t>
  </si>
  <si>
    <t>0403</t>
  </si>
  <si>
    <t>0404</t>
  </si>
  <si>
    <t>0405</t>
  </si>
  <si>
    <t>0406</t>
  </si>
  <si>
    <t>0499</t>
  </si>
  <si>
    <t>0501</t>
  </si>
  <si>
    <t>0502</t>
  </si>
  <si>
    <t>0503</t>
  </si>
  <si>
    <t>0504</t>
  </si>
  <si>
    <t>0505</t>
  </si>
  <si>
    <t>0506</t>
  </si>
  <si>
    <t>0507</t>
  </si>
  <si>
    <t>0508</t>
  </si>
  <si>
    <t>0599</t>
  </si>
  <si>
    <t>0601</t>
  </si>
  <si>
    <t>0602</t>
  </si>
  <si>
    <t>0603</t>
  </si>
  <si>
    <t>0604</t>
  </si>
  <si>
    <t>0605</t>
  </si>
  <si>
    <t>0606</t>
  </si>
  <si>
    <t>0607</t>
  </si>
  <si>
    <t>0608</t>
  </si>
  <si>
    <t>0699</t>
  </si>
  <si>
    <t>0701</t>
  </si>
  <si>
    <t>0702</t>
  </si>
  <si>
    <t>0703</t>
  </si>
  <si>
    <t>0704</t>
  </si>
  <si>
    <t>0705</t>
  </si>
  <si>
    <t>0706</t>
  </si>
  <si>
    <t>0707</t>
  </si>
  <si>
    <t>0708</t>
  </si>
  <si>
    <t>0709</t>
  </si>
  <si>
    <t>0710</t>
  </si>
  <si>
    <t>0711</t>
  </si>
  <si>
    <t>0799</t>
  </si>
  <si>
    <t>0801</t>
  </si>
  <si>
    <t>0802</t>
  </si>
  <si>
    <t>0803</t>
  </si>
  <si>
    <t>0804</t>
  </si>
  <si>
    <t>0805</t>
  </si>
  <si>
    <t>0806</t>
  </si>
  <si>
    <t>0899</t>
  </si>
  <si>
    <t>0901</t>
  </si>
  <si>
    <t>0902</t>
  </si>
  <si>
    <t>0903</t>
  </si>
  <si>
    <t>0904</t>
  </si>
  <si>
    <t>0905</t>
  </si>
  <si>
    <t>0906</t>
  </si>
  <si>
    <t>0999</t>
  </si>
  <si>
    <t>1001</t>
  </si>
  <si>
    <t>1002</t>
  </si>
  <si>
    <t>1004</t>
  </si>
  <si>
    <t>自動車分解整備事業認証／軽自動車分解整備事業認証指定自動車整備事業指定／検査業者登録</t>
  </si>
  <si>
    <t>医療機器(用具)製造業許可証／医療機器(用具)製造販売業許可証／高度管理医療機器等販売業許可／管理医療機器販売届出</t>
  </si>
  <si>
    <t>管理医療機器販売届出／高度管理医療機器等販売業許可</t>
  </si>
  <si>
    <t>指定介護事業者許可／医療機器(用具)製造業許可証／医療機器(用具)製造販売業許可証／高度管理医療機器等販売業許可／管理医療機器販売届出</t>
  </si>
  <si>
    <t>計量器販売業登録／計量器製造業登録／放射性同位元素販売許可／特定計量器販売事業届出書／指定製造事業者指定書</t>
  </si>
  <si>
    <t>医薬品販売業許可証／医薬品製造業許可／医薬品販売業許可／薬局開設許可／毒物劇物一般販売業登録／液化石油ガス販売事業登録証／高圧ガス販売事業届出書又は許可証／高圧ガス製造許可証</t>
  </si>
  <si>
    <t>揮発油販売業登録通知書／石油販売業開始届出書／危険物製造所等設置許可</t>
  </si>
  <si>
    <t>液化石油ガス販売事業登録証／高圧ガス製造業許可／高圧ガス販売事業届出書又は許可証／危険物製造所等設置許可</t>
  </si>
  <si>
    <t>一般電気事業許可証／特定規模電気事業許可証／卸電気事業許可証／小売電気事業を営もうとする者の登録</t>
  </si>
  <si>
    <t>食品営業許可証／食品衛生許可証／米穀の出荷又は販売の事業の開始届出書／一般酒類小売業免許／食品衛生法等で定められた業種の営業許可</t>
  </si>
  <si>
    <t>0206</t>
  </si>
  <si>
    <t>0207</t>
  </si>
  <si>
    <t>0208</t>
  </si>
  <si>
    <t>0209</t>
  </si>
  <si>
    <t>0210</t>
  </si>
  <si>
    <t>0211</t>
  </si>
  <si>
    <t>0212</t>
  </si>
  <si>
    <t>0213</t>
  </si>
  <si>
    <t>0214</t>
  </si>
  <si>
    <t>0215</t>
  </si>
  <si>
    <t>0407</t>
  </si>
  <si>
    <t>0712</t>
  </si>
  <si>
    <t>0713</t>
  </si>
  <si>
    <t>0907</t>
  </si>
  <si>
    <t>0908</t>
  </si>
  <si>
    <t>0909</t>
  </si>
  <si>
    <t>1099</t>
  </si>
  <si>
    <t>1101</t>
  </si>
  <si>
    <t>1102</t>
  </si>
  <si>
    <t>1103</t>
  </si>
  <si>
    <t>1104</t>
  </si>
  <si>
    <t>1105</t>
  </si>
  <si>
    <t>1106</t>
  </si>
  <si>
    <t>1201</t>
  </si>
  <si>
    <t>1202</t>
  </si>
  <si>
    <t>1203</t>
  </si>
  <si>
    <t>1204</t>
  </si>
  <si>
    <t>1205</t>
  </si>
  <si>
    <t>1206</t>
  </si>
  <si>
    <t>1299</t>
  </si>
  <si>
    <t>1301</t>
  </si>
  <si>
    <t>1302</t>
  </si>
  <si>
    <t>1303</t>
  </si>
  <si>
    <t>1304</t>
  </si>
  <si>
    <t>1305</t>
  </si>
  <si>
    <t>1306</t>
  </si>
  <si>
    <t>1399</t>
  </si>
  <si>
    <t>1401</t>
  </si>
  <si>
    <t>1402</t>
  </si>
  <si>
    <t>1499</t>
  </si>
  <si>
    <t>1501</t>
  </si>
  <si>
    <t>1502</t>
  </si>
  <si>
    <t>1503</t>
  </si>
  <si>
    <t>1504</t>
  </si>
  <si>
    <t>1505</t>
  </si>
  <si>
    <t>1506</t>
  </si>
  <si>
    <t>1507</t>
  </si>
  <si>
    <t>1599</t>
  </si>
  <si>
    <t>1601</t>
  </si>
  <si>
    <t>1602</t>
  </si>
  <si>
    <t>1603</t>
  </si>
  <si>
    <t>1699</t>
  </si>
  <si>
    <t>1701</t>
  </si>
  <si>
    <t>1702</t>
  </si>
  <si>
    <t>1703</t>
  </si>
  <si>
    <t>1704</t>
  </si>
  <si>
    <t>1799</t>
  </si>
  <si>
    <t>1801</t>
  </si>
  <si>
    <t>1802</t>
  </si>
  <si>
    <t>1803</t>
  </si>
  <si>
    <t>1899</t>
  </si>
  <si>
    <t>1901</t>
  </si>
  <si>
    <t>1902</t>
  </si>
  <si>
    <t>1903</t>
  </si>
  <si>
    <t>1904</t>
  </si>
  <si>
    <t>1905</t>
  </si>
  <si>
    <t>1906</t>
  </si>
  <si>
    <t>1999</t>
  </si>
  <si>
    <t>建築物清掃業登録証明書／建築物空気調和用ダクト清掃業登録証明書／建築物排水管清掃業登録証明書／建築物空気環境測定業登録証明書／建築物環境衛生総合管理業登録証明書</t>
    <rPh sb="0" eb="3">
      <t>ケンチクブツ</t>
    </rPh>
    <rPh sb="3" eb="5">
      <t>セイソウ</t>
    </rPh>
    <rPh sb="5" eb="6">
      <t>ギョウ</t>
    </rPh>
    <rPh sb="6" eb="8">
      <t>トウロク</t>
    </rPh>
    <rPh sb="8" eb="11">
      <t>ショウメイショ</t>
    </rPh>
    <rPh sb="12" eb="15">
      <t>ケンチクブツ</t>
    </rPh>
    <rPh sb="15" eb="17">
      <t>クウキ</t>
    </rPh>
    <rPh sb="17" eb="19">
      <t>チョウワ</t>
    </rPh>
    <rPh sb="19" eb="20">
      <t>ヨウ</t>
    </rPh>
    <rPh sb="23" eb="25">
      <t>セイソウ</t>
    </rPh>
    <rPh sb="25" eb="26">
      <t>ギョウ</t>
    </rPh>
    <rPh sb="26" eb="28">
      <t>トウロク</t>
    </rPh>
    <rPh sb="28" eb="31">
      <t>ショウメイショ</t>
    </rPh>
    <rPh sb="32" eb="35">
      <t>ケンチクブツ</t>
    </rPh>
    <rPh sb="35" eb="38">
      <t>ハイスイカン</t>
    </rPh>
    <rPh sb="38" eb="40">
      <t>セイソウ</t>
    </rPh>
    <rPh sb="40" eb="41">
      <t>ギョウ</t>
    </rPh>
    <rPh sb="41" eb="43">
      <t>トウロク</t>
    </rPh>
    <rPh sb="43" eb="46">
      <t>ショウメイショ</t>
    </rPh>
    <rPh sb="47" eb="50">
      <t>ケンチクブツ</t>
    </rPh>
    <rPh sb="50" eb="52">
      <t>クウキ</t>
    </rPh>
    <rPh sb="52" eb="54">
      <t>カンキョウ</t>
    </rPh>
    <rPh sb="54" eb="56">
      <t>ソクテイ</t>
    </rPh>
    <rPh sb="56" eb="57">
      <t>ギョウ</t>
    </rPh>
    <rPh sb="57" eb="59">
      <t>トウロク</t>
    </rPh>
    <rPh sb="59" eb="62">
      <t>ショウメイショ</t>
    </rPh>
    <phoneticPr fontId="24"/>
  </si>
  <si>
    <t>冷凍機械責任者／電気工事士／電気主任技術者／ボイラー技士／建築物空気調和用ダクト清掃業登録</t>
    <rPh sb="29" eb="32">
      <t>ケンチクブツ</t>
    </rPh>
    <rPh sb="32" eb="37">
      <t>クウキチョウワヨウ</t>
    </rPh>
    <rPh sb="40" eb="43">
      <t>セイソウギョウ</t>
    </rPh>
    <rPh sb="43" eb="45">
      <t>トウロク</t>
    </rPh>
    <phoneticPr fontId="24"/>
  </si>
  <si>
    <t>ボイラー技士免許証／ボイラー整備士免許証ボイラー取扱技能講習修了証</t>
    <rPh sb="4" eb="6">
      <t>ギシ</t>
    </rPh>
    <rPh sb="6" eb="9">
      <t>メンキョショウ</t>
    </rPh>
    <rPh sb="14" eb="17">
      <t>セイビシ</t>
    </rPh>
    <rPh sb="17" eb="20">
      <t>メンキョショウ</t>
    </rPh>
    <rPh sb="24" eb="26">
      <t>トリアツカイ</t>
    </rPh>
    <rPh sb="26" eb="28">
      <t>ギノウ</t>
    </rPh>
    <rPh sb="28" eb="30">
      <t>コウシュウ</t>
    </rPh>
    <rPh sb="30" eb="32">
      <t>シュウリョウ</t>
    </rPh>
    <rPh sb="32" eb="33">
      <t>ショウ</t>
    </rPh>
    <phoneticPr fontId="24"/>
  </si>
  <si>
    <t>消防設備業届出書／甲種・乙種消防設備士免証／消防設備点検資格／防火対象物点検資格</t>
  </si>
  <si>
    <t>下水道処理施設維持管理業者登録／し尿浄化槽保守点検業者名簿登載済証／下水道処理施設維持管理業者登録</t>
  </si>
  <si>
    <t>酸素欠乏・硫化水素危険作業主任者技能講習修了者／産業廃棄物収集運搬業許可／産業廃棄物処分業許可／下水道処理施設管理技士／ポンプ施設管理技術者／電気工事士</t>
    <rPh sb="48" eb="53">
      <t>ゲスイドウショリ</t>
    </rPh>
    <rPh sb="53" eb="55">
      <t>シセツ</t>
    </rPh>
    <rPh sb="55" eb="57">
      <t>カンリ</t>
    </rPh>
    <rPh sb="57" eb="59">
      <t>ギシ</t>
    </rPh>
    <rPh sb="63" eb="65">
      <t>シセツ</t>
    </rPh>
    <rPh sb="65" eb="67">
      <t>カンリ</t>
    </rPh>
    <rPh sb="67" eb="70">
      <t>ギジュツシャ</t>
    </rPh>
    <phoneticPr fontId="24"/>
  </si>
  <si>
    <t>電気主任技術者免許／電気工事士免許／電気工事建設業許可／電気保安法人を証する書類</t>
    <rPh sb="35" eb="36">
      <t>ショウ</t>
    </rPh>
    <rPh sb="38" eb="40">
      <t>ショルイ</t>
    </rPh>
    <phoneticPr fontId="24"/>
  </si>
  <si>
    <t>産業廃棄物収集運搬業許可／特別管理産業廃棄物収集運搬業許可</t>
  </si>
  <si>
    <t>産業廃棄物処分業許可／特別管理産業廃棄物処分業許可</t>
  </si>
  <si>
    <t>普通･小型･軽自動車分解整備事業認証書／指定自動車整備事業指定／検査業者登録</t>
  </si>
  <si>
    <t>旅行業登録通知書／旅行業者代理業登録通知書／旅行サービス手配業登録通知書</t>
  </si>
  <si>
    <t>一般貸切旅客自動車運送事業許可（免許）一般旅客自動車運送事業許可証／特定旅客自動車運送事業許可証</t>
  </si>
  <si>
    <t>一般貨物自動車運送事業許可証／特定貨物自動車運送事業許可証／貨物軽自動車運送事業届出書</t>
    <phoneticPr fontId="24"/>
  </si>
  <si>
    <t>高度管理医療機器等貸与業許可（営業所毎）／高度医療機器等賃貸業許可／管理医療機器賃貸業届出</t>
    <rPh sb="21" eb="23">
      <t>コウド</t>
    </rPh>
    <rPh sb="23" eb="27">
      <t>イリョウキキ</t>
    </rPh>
    <rPh sb="27" eb="28">
      <t>トウ</t>
    </rPh>
    <rPh sb="28" eb="31">
      <t>チンタイギョウ</t>
    </rPh>
    <rPh sb="31" eb="33">
      <t>キョカ</t>
    </rPh>
    <rPh sb="34" eb="36">
      <t>カンリ</t>
    </rPh>
    <rPh sb="36" eb="38">
      <t>イリョウ</t>
    </rPh>
    <rPh sb="38" eb="40">
      <t>キキ</t>
    </rPh>
    <rPh sb="40" eb="42">
      <t>チンタイ</t>
    </rPh>
    <rPh sb="42" eb="43">
      <t>ギョウ</t>
    </rPh>
    <rPh sb="43" eb="44">
      <t>トド</t>
    </rPh>
    <rPh sb="44" eb="45">
      <t>デ</t>
    </rPh>
    <phoneticPr fontId="24"/>
  </si>
  <si>
    <t>クリーニング所開設届出／クリーニング所検査確認書</t>
    <rPh sb="6" eb="7">
      <t>ジョ</t>
    </rPh>
    <rPh sb="7" eb="9">
      <t>カイセツ</t>
    </rPh>
    <rPh sb="9" eb="11">
      <t>トドケデ</t>
    </rPh>
    <rPh sb="18" eb="19">
      <t>ジョ</t>
    </rPh>
    <rPh sb="19" eb="21">
      <t>ケンサ</t>
    </rPh>
    <rPh sb="21" eb="24">
      <t>カクニンショ</t>
    </rPh>
    <phoneticPr fontId="1"/>
  </si>
  <si>
    <t>警備業認定証／機械警備業届出書受理証／機械警備業務管理者資格者証／営業所設置等届出書／警備業法第２条第１項第１号に係る業務に対して選任した警備員指導教育責任者の資格者証</t>
    <rPh sb="0" eb="2">
      <t>ケイビ</t>
    </rPh>
    <rPh sb="2" eb="3">
      <t>ギョウ</t>
    </rPh>
    <rPh sb="3" eb="6">
      <t>ニンテイショウ</t>
    </rPh>
    <rPh sb="7" eb="9">
      <t>キカイ</t>
    </rPh>
    <rPh sb="9" eb="11">
      <t>ケイビ</t>
    </rPh>
    <rPh sb="11" eb="12">
      <t>ギョウ</t>
    </rPh>
    <rPh sb="12" eb="15">
      <t>トドケデショ</t>
    </rPh>
    <rPh sb="15" eb="17">
      <t>ジュリ</t>
    </rPh>
    <rPh sb="17" eb="18">
      <t>ショウ</t>
    </rPh>
    <rPh sb="19" eb="21">
      <t>キカイ</t>
    </rPh>
    <rPh sb="21" eb="23">
      <t>ケイビ</t>
    </rPh>
    <rPh sb="23" eb="25">
      <t>ギョウム</t>
    </rPh>
    <rPh sb="25" eb="27">
      <t>カンリ</t>
    </rPh>
    <rPh sb="27" eb="28">
      <t>シャ</t>
    </rPh>
    <rPh sb="28" eb="31">
      <t>シカクシャ</t>
    </rPh>
    <rPh sb="31" eb="32">
      <t>ショウ</t>
    </rPh>
    <phoneticPr fontId="24"/>
  </si>
  <si>
    <t>技術士（森林部門）／林業技師／林業架線作業主任者／伐木等の業務に係る特別教育修了証</t>
  </si>
  <si>
    <t>自社にて必要な印刷設備を有すること</t>
    <rPh sb="0" eb="2">
      <t>ジシャ</t>
    </rPh>
    <rPh sb="4" eb="6">
      <t>ヒツヨウ</t>
    </rPh>
    <rPh sb="7" eb="11">
      <t>インサツセツビ</t>
    </rPh>
    <rPh sb="12" eb="13">
      <t>ユウ</t>
    </rPh>
    <phoneticPr fontId="24"/>
  </si>
  <si>
    <t>マンホールポンプ保守点検</t>
    <phoneticPr fontId="1"/>
  </si>
  <si>
    <t>印刷設備の状況を入力してください。
当該内容が証明できる資料や写真の添付が必要となります。</t>
    <rPh sb="0" eb="4">
      <t>インサツセツビ</t>
    </rPh>
    <rPh sb="5" eb="7">
      <t>ジョウキョウ</t>
    </rPh>
    <rPh sb="8" eb="10">
      <t>ニュウリョク</t>
    </rPh>
    <phoneticPr fontId="1"/>
  </si>
  <si>
    <r>
      <t>市ごみ袋</t>
    </r>
    <r>
      <rPr>
        <sz val="11"/>
        <color rgb="FFFF0000"/>
        <rFont val="ＭＳ ゴシック"/>
        <family val="3"/>
        <charset val="128"/>
      </rPr>
      <t>*2</t>
    </r>
    <phoneticPr fontId="1"/>
  </si>
  <si>
    <r>
      <t>印刷</t>
    </r>
    <r>
      <rPr>
        <sz val="11"/>
        <color rgb="FFFF0000"/>
        <rFont val="ＭＳ ゴシック"/>
        <family val="3"/>
        <charset val="128"/>
      </rPr>
      <t>*2</t>
    </r>
    <phoneticPr fontId="1"/>
  </si>
  <si>
    <t>自社にて必要な印刷設備を有すること</t>
    <phoneticPr fontId="1"/>
  </si>
  <si>
    <t>営業等の許可・認可・登録等の証明書等（例示）</t>
    <phoneticPr fontId="1"/>
  </si>
  <si>
    <t>【通知用】</t>
    <rPh sb="1" eb="4">
      <t>ツウチヨウ</t>
    </rPh>
    <phoneticPr fontId="5"/>
  </si>
  <si>
    <r>
      <rPr>
        <sz val="10"/>
        <color rgb="FFFF0000"/>
        <rFont val="ＭＳ ゴシック"/>
        <family val="3"/>
        <charset val="128"/>
      </rPr>
      <t>電子入札用 パスワード・IDを受信</t>
    </r>
    <r>
      <rPr>
        <sz val="10"/>
        <color theme="1" tint="4.9989318521683403E-2"/>
        <rFont val="ＭＳ ゴシック"/>
        <family val="3"/>
        <charset val="128"/>
      </rPr>
      <t>するメールアドレスを@を含む半角文字で入力してください。
支店・営業所に入札・契約権限を委任する場合、入力は不要です。</t>
    </r>
    <phoneticPr fontId="5"/>
  </si>
  <si>
    <r>
      <rPr>
        <sz val="10"/>
        <color rgb="FFFF0000"/>
        <rFont val="ＭＳ ゴシック"/>
        <family val="3"/>
        <charset val="128"/>
      </rPr>
      <t>電子入札用 パスワード・IDを受信</t>
    </r>
    <r>
      <rPr>
        <sz val="10"/>
        <color theme="1" tint="4.9989318521683403E-2"/>
        <rFont val="ＭＳ ゴシック"/>
        <family val="3"/>
        <charset val="128"/>
      </rPr>
      <t>するメールアドレスを@を含む半角文字で入力してください。</t>
    </r>
    <phoneticPr fontId="5"/>
  </si>
  <si>
    <t>園芸用品（植木、種苗、肥料、鉢、生花、造花、植樹等）
　※「植樹、造園作業」は除く</t>
    <phoneticPr fontId="1"/>
  </si>
  <si>
    <t>浄化槽保守点検業登録／浄化槽清掃業許可／浄化槽管理士</t>
    <rPh sb="16" eb="17">
      <t>ギョウ</t>
    </rPh>
    <rPh sb="17" eb="19">
      <t>キョカ</t>
    </rPh>
    <rPh sb="20" eb="23">
      <t>ジョウカソウ</t>
    </rPh>
    <rPh sb="23" eb="25">
      <t>カンリ</t>
    </rPh>
    <rPh sb="25" eb="26">
      <t>シ</t>
    </rPh>
    <phoneticPr fontId="24"/>
  </si>
  <si>
    <t>自動車、美術品搬送等</t>
    <phoneticPr fontId="1"/>
  </si>
  <si>
    <t>舞台照明保守・点検</t>
    <phoneticPr fontId="1"/>
  </si>
  <si>
    <t>気象・悪臭等
　※「地質、水質、大気分析、騒音・振動、ダイオキシン調査」を除く</t>
    <phoneticPr fontId="1"/>
  </si>
  <si>
    <t>Ver.7.0.1</t>
    <phoneticPr fontId="5"/>
  </si>
  <si>
    <t>7.0.1</t>
  </si>
  <si>
    <t>取引を希望する分類の希望欄にリストから「○」を選択してください。複数選択可。
営業等の許可・認可・登録等がある場合、許可等欄にリストから「○」を選択し、G.許可・認可・登録等 に入力してください。
*1：その他を希望する場合、その他の具体的な内容欄に主な取扱品目を具体的に入力してください。
*2：印刷関連を希望する場合は、許可等欄にリストから「○」を選択し、H.印刷設備の状況に入力してください。</t>
    <rPh sb="7" eb="9">
      <t>ブンルイ</t>
    </rPh>
    <rPh sb="55" eb="57">
      <t>バアイ</t>
    </rPh>
    <rPh sb="58" eb="61">
      <t>キョカトウ</t>
    </rPh>
    <rPh sb="61" eb="62">
      <t>ラン</t>
    </rPh>
    <rPh sb="72" eb="74">
      <t>センタク</t>
    </rPh>
    <rPh sb="89" eb="91">
      <t>ニュウリョク</t>
    </rPh>
    <rPh sb="104" eb="105">
      <t>タ</t>
    </rPh>
    <rPh sb="106" eb="108">
      <t>キボウ</t>
    </rPh>
    <rPh sb="110" eb="112">
      <t>バアイ</t>
    </rPh>
    <rPh sb="115" eb="116">
      <t>タ</t>
    </rPh>
    <rPh sb="117" eb="120">
      <t>グタイテキ</t>
    </rPh>
    <rPh sb="121" eb="124">
      <t>ナイヨウラン</t>
    </rPh>
    <rPh sb="136" eb="138">
      <t>ニュウリョク</t>
    </rPh>
    <rPh sb="149" eb="151">
      <t>インサツ</t>
    </rPh>
    <rPh sb="151" eb="153">
      <t>カンレン</t>
    </rPh>
    <rPh sb="154" eb="156">
      <t>キボウ</t>
    </rPh>
    <rPh sb="158" eb="160">
      <t>バアイ</t>
    </rPh>
    <rPh sb="182" eb="186">
      <t>インサツセツビ</t>
    </rPh>
    <rPh sb="187" eb="189">
      <t>ジョウキョウ</t>
    </rPh>
    <rPh sb="190" eb="192">
      <t>ニュウリョク</t>
    </rPh>
    <phoneticPr fontId="6"/>
  </si>
  <si>
    <t>丹波篠山市 一般競争入札参加資格申請書【物品・役務】</t>
    <rPh sb="0" eb="2">
      <t>タンバ</t>
    </rPh>
    <rPh sb="2" eb="4">
      <t>ササヤマ</t>
    </rPh>
    <rPh sb="4" eb="5">
      <t>シ</t>
    </rPh>
    <rPh sb="6" eb="8">
      <t>イッパン</t>
    </rPh>
    <rPh sb="8" eb="10">
      <t>キョウソウ</t>
    </rPh>
    <rPh sb="10" eb="12">
      <t>ニュウサツ</t>
    </rPh>
    <rPh sb="12" eb="14">
      <t>サンカ</t>
    </rPh>
    <rPh sb="14" eb="16">
      <t>シカク</t>
    </rPh>
    <rPh sb="16" eb="18">
      <t>シンセイ</t>
    </rPh>
    <rPh sb="18" eb="19">
      <t>ショ</t>
    </rPh>
    <phoneticPr fontId="5"/>
  </si>
  <si>
    <t>令和7・8年度において、丹波篠山市で行われる物品・役務に係る入札に参加する資格の審査を申請します。</t>
    <rPh sb="12" eb="14">
      <t>タンバ</t>
    </rPh>
    <rPh sb="14" eb="16">
      <t>ササヤマ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</si>
</sst>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 numFmtId="185" formatCode="0.0"/>
    <numFmt numFmtId="186" formatCode="0.000"/>
    <numFmt numFmtId="187" formatCode="000"/>
  </numFmts>
  <fonts count="27"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10"/>
      <color theme="1"/>
      <name val="ＭＳ ゴシック"/>
      <family val="3"/>
      <charset val="128"/>
    </font>
    <font>
      <b/>
      <sz val="11"/>
      <name val="ＭＳ ゴシック"/>
      <family val="3"/>
      <charset val="128"/>
    </font>
    <font>
      <sz val="10"/>
      <name val="ＭＳ ゴシック"/>
      <family val="3"/>
      <charset val="128"/>
    </font>
    <font>
      <strike/>
      <sz val="11"/>
      <color theme="1"/>
      <name val="ＭＳ ゴシック"/>
      <family val="3"/>
      <charset val="128"/>
    </font>
    <font>
      <strike/>
      <sz val="10"/>
      <color theme="1" tint="4.9989318521683403E-2"/>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9">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bottom style="hair">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top/>
      <bottom style="hair">
        <color indexed="64"/>
      </bottom>
      <diagonal/>
    </border>
    <border>
      <left/>
      <right style="hair">
        <color auto="1"/>
      </right>
      <top/>
      <bottom style="hair">
        <color auto="1"/>
      </bottom>
      <diagonal/>
    </border>
    <border>
      <left/>
      <right style="hair">
        <color auto="1"/>
      </right>
      <top style="thin">
        <color indexed="64"/>
      </top>
      <bottom style="hair">
        <color auto="1"/>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auto="1"/>
      </left>
      <right style="hair">
        <color auto="1"/>
      </right>
      <top style="thin">
        <color auto="1"/>
      </top>
      <bottom style="thin">
        <color auto="1"/>
      </bottom>
      <diagonal/>
    </border>
    <border>
      <left style="thin">
        <color auto="1"/>
      </left>
      <right style="hair">
        <color auto="1"/>
      </right>
      <top style="thin">
        <color indexed="64"/>
      </top>
      <bottom style="hair">
        <color indexed="64"/>
      </bottom>
      <diagonal/>
    </border>
    <border>
      <left style="hair">
        <color auto="1"/>
      </left>
      <right style="hair">
        <color auto="1"/>
      </right>
      <top style="thin">
        <color auto="1"/>
      </top>
      <bottom style="hair">
        <color indexed="64"/>
      </bottom>
      <diagonal/>
    </border>
    <border>
      <left style="thin">
        <color auto="1"/>
      </left>
      <right style="hair">
        <color auto="1"/>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auto="1"/>
      </left>
      <right style="hair">
        <color auto="1"/>
      </right>
      <top style="hair">
        <color indexed="64"/>
      </top>
      <bottom style="thin">
        <color indexed="64"/>
      </bottom>
      <diagonal/>
    </border>
    <border>
      <left style="hair">
        <color auto="1"/>
      </left>
      <right style="hair">
        <color auto="1"/>
      </right>
      <top style="thin">
        <color auto="1"/>
      </top>
      <bottom/>
      <diagonal/>
    </border>
    <border>
      <left style="hair">
        <color indexed="64"/>
      </left>
      <right/>
      <top style="thin">
        <color auto="1"/>
      </top>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80">
    <xf numFmtId="0" fontId="0" fillId="0" borderId="0" xfId="0">
      <alignment vertical="center"/>
    </xf>
    <xf numFmtId="49" fontId="18" fillId="2" borderId="0" xfId="0" applyNumberFormat="1" applyFont="1" applyFill="1" applyAlignment="1" applyProtection="1">
      <alignment horizontal="left" vertical="center"/>
      <protection locked="0"/>
    </xf>
    <xf numFmtId="49" fontId="18" fillId="2" borderId="49" xfId="2" applyNumberFormat="1" applyFont="1" applyFill="1" applyBorder="1" applyAlignment="1" applyProtection="1">
      <alignment horizontal="center" vertical="center"/>
      <protection locked="0"/>
    </xf>
    <xf numFmtId="49" fontId="18" fillId="2" borderId="50" xfId="0" applyNumberFormat="1" applyFont="1" applyFill="1" applyBorder="1" applyAlignment="1" applyProtection="1">
      <alignment horizontal="center" vertical="center"/>
      <protection locked="0"/>
    </xf>
    <xf numFmtId="49" fontId="18" fillId="2" borderId="51" xfId="2" applyNumberFormat="1" applyFont="1" applyFill="1" applyBorder="1" applyAlignment="1" applyProtection="1">
      <alignment horizontal="center" vertical="center"/>
      <protection locked="0"/>
    </xf>
    <xf numFmtId="49" fontId="18" fillId="2" borderId="35" xfId="0" applyNumberFormat="1" applyFont="1" applyFill="1" applyBorder="1" applyAlignment="1" applyProtection="1">
      <alignment horizontal="center" vertical="center"/>
      <protection locked="0"/>
    </xf>
    <xf numFmtId="49" fontId="18" fillId="2" borderId="56" xfId="0" applyNumberFormat="1" applyFont="1" applyFill="1" applyBorder="1" applyAlignment="1" applyProtection="1">
      <alignment horizontal="center" vertical="center"/>
      <protection locked="0"/>
    </xf>
    <xf numFmtId="49" fontId="18" fillId="2" borderId="37" xfId="0" applyNumberFormat="1" applyFont="1" applyFill="1" applyBorder="1" applyAlignment="1" applyProtection="1">
      <alignment horizontal="center" vertical="center"/>
      <protection locked="0"/>
    </xf>
    <xf numFmtId="49" fontId="18" fillId="2" borderId="56" xfId="2" applyNumberFormat="1" applyFont="1" applyFill="1" applyBorder="1" applyAlignment="1" applyProtection="1">
      <alignment horizontal="center" vertical="center"/>
      <protection locked="0"/>
    </xf>
    <xf numFmtId="0" fontId="4" fillId="0" borderId="0" xfId="6" applyFont="1">
      <alignment vertical="center"/>
    </xf>
    <xf numFmtId="0" fontId="8" fillId="0" borderId="0" xfId="2" applyFont="1">
      <alignment vertical="center"/>
    </xf>
    <xf numFmtId="0" fontId="4" fillId="0" borderId="0" xfId="2" applyFont="1">
      <alignment vertical="center"/>
    </xf>
    <xf numFmtId="179" fontId="7" fillId="0" borderId="0" xfId="1" applyNumberFormat="1" applyFont="1" applyAlignment="1">
      <alignment vertical="top"/>
    </xf>
    <xf numFmtId="179" fontId="4" fillId="0" borderId="0" xfId="1" applyNumberFormat="1" applyFont="1" applyAlignment="1">
      <alignment vertical="top"/>
    </xf>
    <xf numFmtId="0" fontId="12" fillId="0" borderId="0" xfId="2" applyFont="1">
      <alignment vertical="center"/>
    </xf>
    <xf numFmtId="0" fontId="4" fillId="0" borderId="0" xfId="1" applyFont="1">
      <alignment vertical="center"/>
    </xf>
    <xf numFmtId="0" fontId="16" fillId="0" borderId="14" xfId="2" applyFont="1" applyBorder="1">
      <alignment vertical="center"/>
    </xf>
    <xf numFmtId="0" fontId="16" fillId="0" borderId="15" xfId="2" applyFont="1" applyBorder="1">
      <alignment vertical="center"/>
    </xf>
    <xf numFmtId="0" fontId="16" fillId="0" borderId="17" xfId="2" applyFont="1" applyBorder="1">
      <alignment vertical="center"/>
    </xf>
    <xf numFmtId="49" fontId="4" fillId="0" borderId="0" xfId="1" applyNumberFormat="1" applyFont="1">
      <alignment vertical="center"/>
    </xf>
    <xf numFmtId="0" fontId="16" fillId="0" borderId="18" xfId="2" applyFont="1" applyBorder="1">
      <alignment vertical="center"/>
    </xf>
    <xf numFmtId="0" fontId="16" fillId="0" borderId="0" xfId="2" applyFont="1">
      <alignment vertical="center"/>
    </xf>
    <xf numFmtId="0" fontId="16" fillId="0" borderId="20" xfId="2" applyFont="1" applyBorder="1">
      <alignment vertical="center"/>
    </xf>
    <xf numFmtId="0" fontId="16" fillId="0" borderId="16" xfId="2" applyFont="1" applyBorder="1">
      <alignment vertical="center"/>
    </xf>
    <xf numFmtId="0" fontId="16" fillId="0" borderId="12" xfId="2" applyFont="1" applyBorder="1">
      <alignment vertical="center"/>
    </xf>
    <xf numFmtId="0" fontId="16" fillId="0" borderId="13" xfId="2" applyFont="1" applyBorder="1">
      <alignment vertical="center"/>
    </xf>
    <xf numFmtId="183" fontId="4" fillId="0" borderId="0" xfId="1" applyNumberFormat="1" applyFont="1">
      <alignment vertical="center"/>
    </xf>
    <xf numFmtId="0" fontId="14" fillId="0" borderId="18" xfId="0" applyFont="1" applyBorder="1">
      <alignment vertical="center"/>
    </xf>
    <xf numFmtId="0" fontId="14" fillId="0" borderId="0" xfId="0" applyFont="1">
      <alignment vertical="center"/>
    </xf>
    <xf numFmtId="0" fontId="4" fillId="0" borderId="15" xfId="0" applyFont="1" applyBorder="1">
      <alignment vertical="center"/>
    </xf>
    <xf numFmtId="0" fontId="4" fillId="0" borderId="17" xfId="0" applyFont="1" applyBorder="1">
      <alignment vertical="center"/>
    </xf>
    <xf numFmtId="180" fontId="4" fillId="0" borderId="18" xfId="0" applyNumberFormat="1" applyFont="1" applyBorder="1">
      <alignment vertical="center"/>
    </xf>
    <xf numFmtId="180" fontId="4" fillId="0" borderId="0" xfId="0" applyNumberFormat="1" applyFont="1">
      <alignment vertical="center"/>
    </xf>
    <xf numFmtId="0" fontId="4" fillId="0" borderId="0" xfId="0" applyFont="1">
      <alignment vertical="center"/>
    </xf>
    <xf numFmtId="0" fontId="15" fillId="0" borderId="0" xfId="0" applyFont="1" applyAlignment="1">
      <alignment horizontal="right" vertical="top"/>
    </xf>
    <xf numFmtId="0" fontId="15" fillId="0" borderId="0" xfId="0" applyFont="1" applyAlignment="1">
      <alignment vertical="top"/>
    </xf>
    <xf numFmtId="0" fontId="4" fillId="0" borderId="20" xfId="0" applyFont="1" applyBorder="1">
      <alignment vertical="center"/>
    </xf>
    <xf numFmtId="0" fontId="17" fillId="0" borderId="0" xfId="0" applyFont="1" applyAlignment="1">
      <alignment vertical="top"/>
    </xf>
    <xf numFmtId="0" fontId="4" fillId="0" borderId="18" xfId="0" applyFont="1" applyBorder="1">
      <alignment vertical="center"/>
    </xf>
    <xf numFmtId="177" fontId="15" fillId="0" borderId="0" xfId="0" applyNumberFormat="1" applyFont="1" applyAlignment="1">
      <alignment vertical="top"/>
    </xf>
    <xf numFmtId="0" fontId="13" fillId="0" borderId="20" xfId="0" applyFont="1" applyBorder="1" applyAlignment="1">
      <alignment vertical="top"/>
    </xf>
    <xf numFmtId="49" fontId="15" fillId="0" borderId="0" xfId="0" applyNumberFormat="1" applyFont="1" applyAlignment="1">
      <alignment horizontal="right" vertical="top"/>
    </xf>
    <xf numFmtId="0" fontId="4" fillId="0" borderId="0" xfId="2" applyFont="1" applyAlignment="1">
      <alignment horizontal="right" vertical="center"/>
    </xf>
    <xf numFmtId="0" fontId="4" fillId="0" borderId="0" xfId="2" applyFont="1" applyAlignment="1">
      <alignment horizontal="left" vertical="top"/>
    </xf>
    <xf numFmtId="0" fontId="4" fillId="0" borderId="18" xfId="2" applyFont="1" applyBorder="1">
      <alignment vertical="center"/>
    </xf>
    <xf numFmtId="0" fontId="20" fillId="0" borderId="0" xfId="0" applyFont="1" applyAlignment="1">
      <alignment vertical="top"/>
    </xf>
    <xf numFmtId="0" fontId="17" fillId="0" borderId="20" xfId="0" applyFont="1" applyBorder="1" applyAlignment="1">
      <alignment vertical="top"/>
    </xf>
    <xf numFmtId="0" fontId="4" fillId="0" borderId="16" xfId="0" applyFont="1" applyBorder="1">
      <alignment vertical="center"/>
    </xf>
    <xf numFmtId="0" fontId="4" fillId="0" borderId="12" xfId="0" applyFont="1" applyBorder="1">
      <alignment vertical="center"/>
    </xf>
    <xf numFmtId="0" fontId="13" fillId="0" borderId="12" xfId="0" applyFont="1" applyBorder="1" applyAlignment="1">
      <alignment vertical="top"/>
    </xf>
    <xf numFmtId="49" fontId="13" fillId="0" borderId="12" xfId="0" applyNumberFormat="1" applyFont="1" applyBorder="1" applyAlignment="1">
      <alignment vertical="top"/>
    </xf>
    <xf numFmtId="0" fontId="4" fillId="0" borderId="13" xfId="0" applyFont="1" applyBorder="1">
      <alignment vertical="center"/>
    </xf>
    <xf numFmtId="49" fontId="13" fillId="0" borderId="0" xfId="0" applyNumberFormat="1" applyFont="1" applyAlignment="1">
      <alignment vertical="top"/>
    </xf>
    <xf numFmtId="0" fontId="13" fillId="0" borderId="0" xfId="0" applyFont="1" applyAlignment="1">
      <alignment vertical="top"/>
    </xf>
    <xf numFmtId="49" fontId="4" fillId="0" borderId="0" xfId="2" applyNumberFormat="1" applyFont="1">
      <alignment vertical="center"/>
    </xf>
    <xf numFmtId="0" fontId="15" fillId="0" borderId="0" xfId="0" applyFont="1">
      <alignment vertical="center"/>
    </xf>
    <xf numFmtId="0" fontId="4" fillId="0" borderId="0" xfId="0" applyFont="1" applyAlignment="1">
      <alignment vertical="top"/>
    </xf>
    <xf numFmtId="0" fontId="17" fillId="0" borderId="0" xfId="0" quotePrefix="1" applyFont="1" applyAlignment="1">
      <alignment vertical="top"/>
    </xf>
    <xf numFmtId="49" fontId="15" fillId="0" borderId="0" xfId="0" applyNumberFormat="1" applyFont="1" applyAlignment="1">
      <alignment vertical="top"/>
    </xf>
    <xf numFmtId="182" fontId="15" fillId="0" borderId="0" xfId="0" applyNumberFormat="1" applyFont="1" applyAlignment="1">
      <alignment vertical="top"/>
    </xf>
    <xf numFmtId="0" fontId="15" fillId="0" borderId="12" xfId="0" applyFont="1" applyBorder="1" applyAlignment="1">
      <alignment horizontal="right" vertical="top"/>
    </xf>
    <xf numFmtId="0" fontId="15" fillId="0" borderId="12" xfId="0" applyFont="1" applyBorder="1" applyAlignment="1">
      <alignment vertical="top"/>
    </xf>
    <xf numFmtId="49" fontId="15" fillId="0" borderId="12" xfId="0" applyNumberFormat="1" applyFont="1" applyBorder="1" applyAlignment="1">
      <alignment vertical="top"/>
    </xf>
    <xf numFmtId="182" fontId="15" fillId="0" borderId="12" xfId="0" applyNumberFormat="1" applyFont="1" applyBorder="1" applyAlignment="1">
      <alignment vertical="top"/>
    </xf>
    <xf numFmtId="49" fontId="4" fillId="0" borderId="0" xfId="0" applyNumberFormat="1" applyFont="1">
      <alignment vertical="center"/>
    </xf>
    <xf numFmtId="178" fontId="4" fillId="0" borderId="0" xfId="2" applyNumberFormat="1" applyFont="1">
      <alignment vertical="center"/>
    </xf>
    <xf numFmtId="0" fontId="21" fillId="0" borderId="18" xfId="0" applyFont="1" applyBorder="1">
      <alignment vertical="center"/>
    </xf>
    <xf numFmtId="0" fontId="21" fillId="0" borderId="0" xfId="0" applyFont="1">
      <alignment vertical="center"/>
    </xf>
    <xf numFmtId="49" fontId="4" fillId="0" borderId="15" xfId="0" applyNumberFormat="1" applyFont="1" applyBorder="1">
      <alignment vertical="center"/>
    </xf>
    <xf numFmtId="178" fontId="4" fillId="0" borderId="15" xfId="0" applyNumberFormat="1" applyFont="1" applyBorder="1">
      <alignment vertical="center"/>
    </xf>
    <xf numFmtId="178" fontId="15" fillId="0" borderId="0" xfId="0" applyNumberFormat="1" applyFont="1" applyAlignment="1">
      <alignment vertical="top"/>
    </xf>
    <xf numFmtId="182" fontId="13" fillId="0" borderId="12" xfId="0" applyNumberFormat="1" applyFont="1" applyBorder="1" applyAlignment="1">
      <alignment vertical="top"/>
    </xf>
    <xf numFmtId="182" fontId="13" fillId="0" borderId="0" xfId="0" applyNumberFormat="1" applyFont="1" applyAlignment="1">
      <alignment vertical="top"/>
    </xf>
    <xf numFmtId="182" fontId="4" fillId="0" borderId="0" xfId="0" applyNumberFormat="1" applyFont="1">
      <alignment vertical="center"/>
    </xf>
    <xf numFmtId="0" fontId="17" fillId="0" borderId="0" xfId="0" applyFont="1">
      <alignment vertical="center"/>
    </xf>
    <xf numFmtId="0" fontId="4" fillId="0" borderId="20" xfId="2" applyFont="1" applyBorder="1">
      <alignment vertical="center"/>
    </xf>
    <xf numFmtId="49" fontId="17" fillId="0" borderId="0" xfId="0" applyNumberFormat="1" applyFont="1" applyAlignment="1">
      <alignment horizontal="right" vertical="top"/>
    </xf>
    <xf numFmtId="178" fontId="13" fillId="0" borderId="12" xfId="0" applyNumberFormat="1" applyFont="1" applyBorder="1" applyAlignment="1">
      <alignment vertical="top"/>
    </xf>
    <xf numFmtId="178" fontId="13" fillId="0" borderId="0" xfId="0" applyNumberFormat="1" applyFont="1" applyAlignment="1">
      <alignment vertical="top"/>
    </xf>
    <xf numFmtId="178" fontId="4" fillId="0" borderId="0" xfId="0" applyNumberFormat="1" applyFont="1">
      <alignment vertical="center"/>
    </xf>
    <xf numFmtId="0" fontId="4" fillId="0" borderId="16" xfId="2" applyFont="1" applyBorder="1">
      <alignment vertical="center"/>
    </xf>
    <xf numFmtId="0" fontId="4" fillId="0" borderId="12" xfId="2" applyFont="1" applyBorder="1">
      <alignment vertical="center"/>
    </xf>
    <xf numFmtId="0" fontId="14" fillId="0" borderId="18" xfId="0" applyFont="1" applyBorder="1" applyAlignment="1">
      <alignment horizontal="left" vertical="center" indent="1"/>
    </xf>
    <xf numFmtId="0" fontId="14" fillId="0" borderId="0" xfId="0" applyFont="1" applyAlignment="1">
      <alignment horizontal="left" vertical="center" indent="1"/>
    </xf>
    <xf numFmtId="0" fontId="25" fillId="0" borderId="0" xfId="2" applyFont="1">
      <alignment vertical="center"/>
    </xf>
    <xf numFmtId="181" fontId="4" fillId="0" borderId="0" xfId="0" applyNumberFormat="1" applyFont="1">
      <alignment vertical="center"/>
    </xf>
    <xf numFmtId="180" fontId="4" fillId="0" borderId="0" xfId="0" applyNumberFormat="1" applyFont="1" applyAlignment="1">
      <alignment vertical="top"/>
    </xf>
    <xf numFmtId="0" fontId="4" fillId="0" borderId="0" xfId="2" applyFont="1" applyAlignment="1">
      <alignment vertical="top"/>
    </xf>
    <xf numFmtId="177" fontId="17" fillId="0" borderId="0" xfId="0" applyNumberFormat="1" applyFont="1" applyAlignment="1">
      <alignment horizontal="right" vertical="top"/>
    </xf>
    <xf numFmtId="0" fontId="26" fillId="0" borderId="0" xfId="0" applyFont="1" applyAlignment="1">
      <alignment vertical="top"/>
    </xf>
    <xf numFmtId="182" fontId="4" fillId="0" borderId="0" xfId="1" applyNumberFormat="1" applyFont="1" applyAlignment="1">
      <alignment horizontal="right" vertical="center"/>
    </xf>
    <xf numFmtId="178" fontId="4" fillId="0" borderId="0" xfId="1" applyNumberFormat="1" applyFont="1" applyAlignment="1">
      <alignment horizontal="right" vertical="center"/>
    </xf>
    <xf numFmtId="180" fontId="4" fillId="0" borderId="20" xfId="0" applyNumberFormat="1" applyFont="1" applyBorder="1">
      <alignment vertical="center"/>
    </xf>
    <xf numFmtId="0" fontId="24" fillId="0" borderId="20" xfId="0" applyFont="1" applyBorder="1">
      <alignment vertical="center"/>
    </xf>
    <xf numFmtId="0" fontId="24" fillId="0" borderId="7" xfId="0" applyFont="1" applyBorder="1">
      <alignment vertical="center"/>
    </xf>
    <xf numFmtId="0" fontId="24" fillId="0" borderId="13" xfId="0" applyFont="1" applyBorder="1">
      <alignment vertical="center"/>
    </xf>
    <xf numFmtId="0" fontId="4" fillId="0" borderId="0" xfId="0" applyFont="1" applyAlignment="1">
      <alignment horizontal="left" vertical="top"/>
    </xf>
    <xf numFmtId="182" fontId="4" fillId="0" borderId="0" xfId="1" applyNumberFormat="1" applyFont="1">
      <alignment vertical="center"/>
    </xf>
    <xf numFmtId="178" fontId="4" fillId="0" borderId="20" xfId="1" applyNumberFormat="1" applyFont="1" applyBorder="1" applyAlignment="1">
      <alignment horizontal="right" vertical="center"/>
    </xf>
    <xf numFmtId="177" fontId="15" fillId="0" borderId="0" xfId="0" applyNumberFormat="1" applyFont="1" applyAlignment="1">
      <alignment horizontal="right" vertical="top"/>
    </xf>
    <xf numFmtId="182" fontId="17" fillId="0" borderId="0" xfId="0" applyNumberFormat="1" applyFont="1" applyAlignment="1">
      <alignment vertical="top"/>
    </xf>
    <xf numFmtId="177" fontId="17" fillId="0" borderId="0" xfId="0" applyNumberFormat="1" applyFont="1" applyAlignment="1">
      <alignment vertical="top"/>
    </xf>
    <xf numFmtId="0" fontId="25" fillId="0" borderId="0" xfId="0" applyFont="1">
      <alignment vertical="center"/>
    </xf>
    <xf numFmtId="182" fontId="4" fillId="0" borderId="0" xfId="1" applyNumberFormat="1" applyFont="1" applyAlignment="1">
      <alignment horizontal="center" vertical="center"/>
    </xf>
    <xf numFmtId="178" fontId="4" fillId="0" borderId="0" xfId="1" applyNumberFormat="1" applyFont="1" applyAlignment="1">
      <alignment horizontal="left" vertical="center"/>
    </xf>
    <xf numFmtId="0" fontId="25" fillId="0" borderId="0" xfId="0" applyFont="1" applyAlignment="1">
      <alignment horizontal="left" vertical="top"/>
    </xf>
    <xf numFmtId="0" fontId="25" fillId="0" borderId="0" xfId="0" applyFont="1" applyAlignment="1">
      <alignment horizontal="left" vertical="center"/>
    </xf>
    <xf numFmtId="182" fontId="15" fillId="0" borderId="0" xfId="0" applyNumberFormat="1" applyFont="1" applyAlignment="1">
      <alignment horizontal="right" vertical="top"/>
    </xf>
    <xf numFmtId="0" fontId="15" fillId="0" borderId="0" xfId="0" applyFont="1" applyAlignment="1">
      <alignment horizontal="left" vertical="top"/>
    </xf>
    <xf numFmtId="178" fontId="4" fillId="0" borderId="0" xfId="1" applyNumberFormat="1" applyFont="1" applyAlignment="1">
      <alignment vertical="top"/>
    </xf>
    <xf numFmtId="178" fontId="4" fillId="0" borderId="0" xfId="1" applyNumberFormat="1" applyFont="1">
      <alignment vertical="center"/>
    </xf>
    <xf numFmtId="0" fontId="4" fillId="0" borderId="4" xfId="2" applyFont="1" applyBorder="1">
      <alignment vertical="center"/>
    </xf>
    <xf numFmtId="0" fontId="4" fillId="0" borderId="7" xfId="2" applyFont="1" applyBorder="1">
      <alignment vertical="center"/>
    </xf>
    <xf numFmtId="178" fontId="4" fillId="0" borderId="0" xfId="1" quotePrefix="1" applyNumberFormat="1" applyFont="1" applyAlignment="1">
      <alignment horizontal="left" vertical="center"/>
    </xf>
    <xf numFmtId="185" fontId="18" fillId="0" borderId="0" xfId="1" applyNumberFormat="1" applyFont="1" applyAlignment="1">
      <alignment horizontal="right" vertical="center"/>
    </xf>
    <xf numFmtId="186" fontId="18" fillId="0" borderId="0" xfId="1" applyNumberFormat="1" applyFont="1" applyAlignment="1">
      <alignment horizontal="right" vertical="center"/>
    </xf>
    <xf numFmtId="0" fontId="4" fillId="0" borderId="0" xfId="0" applyFont="1" applyAlignment="1">
      <alignment horizontal="right" vertical="center"/>
    </xf>
    <xf numFmtId="0" fontId="22" fillId="0" borderId="0" xfId="0" applyFont="1" applyAlignment="1">
      <alignment vertical="top"/>
    </xf>
    <xf numFmtId="177" fontId="4" fillId="0" borderId="0" xfId="0" applyNumberFormat="1" applyFont="1" applyAlignment="1">
      <alignment horizontal="right" vertical="center"/>
    </xf>
    <xf numFmtId="0" fontId="13" fillId="0" borderId="13" xfId="0" applyFont="1" applyBorder="1" applyAlignment="1">
      <alignment vertical="top"/>
    </xf>
    <xf numFmtId="0" fontId="23" fillId="0" borderId="12" xfId="0" applyFont="1" applyBorder="1">
      <alignment vertical="center"/>
    </xf>
    <xf numFmtId="0" fontId="15" fillId="0" borderId="12" xfId="0" applyFont="1" applyBorder="1" applyAlignment="1">
      <alignment vertical="center" wrapText="1"/>
    </xf>
    <xf numFmtId="0" fontId="4" fillId="0" borderId="31" xfId="2" applyFont="1" applyBorder="1" applyAlignment="1">
      <alignment horizontal="center" vertical="center"/>
    </xf>
    <xf numFmtId="0" fontId="4" fillId="0" borderId="57" xfId="2" applyFont="1" applyBorder="1" applyAlignment="1">
      <alignment horizontal="center" vertical="center"/>
    </xf>
    <xf numFmtId="187" fontId="4" fillId="0" borderId="28" xfId="0" quotePrefix="1" applyNumberFormat="1" applyFont="1" applyBorder="1" applyAlignment="1">
      <alignment horizontal="center" vertical="center"/>
    </xf>
    <xf numFmtId="183" fontId="4" fillId="0" borderId="0" xfId="2" applyNumberFormat="1" applyFont="1">
      <alignment vertical="center"/>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49" fontId="24" fillId="3" borderId="53" xfId="2" applyNumberFormat="1" applyFont="1" applyFill="1" applyBorder="1" applyAlignment="1">
      <alignment horizontal="center" vertical="top" wrapText="1"/>
    </xf>
    <xf numFmtId="49" fontId="24" fillId="3" borderId="0" xfId="2" applyNumberFormat="1" applyFont="1" applyFill="1" applyAlignment="1">
      <alignment horizontal="center" vertical="top" wrapText="1"/>
    </xf>
    <xf numFmtId="49" fontId="24" fillId="3" borderId="20" xfId="2" applyNumberFormat="1" applyFont="1" applyFill="1" applyBorder="1" applyAlignment="1">
      <alignment horizontal="center" vertical="top" wrapText="1"/>
    </xf>
    <xf numFmtId="0" fontId="22" fillId="0" borderId="53" xfId="0" applyFont="1" applyBorder="1" applyAlignment="1">
      <alignment vertical="center" wrapText="1"/>
    </xf>
    <xf numFmtId="0" fontId="22" fillId="0" borderId="0" xfId="0" applyFont="1" applyAlignment="1">
      <alignment vertical="center" wrapText="1"/>
    </xf>
    <xf numFmtId="0" fontId="22" fillId="0" borderId="34" xfId="0" applyFont="1" applyBorder="1" applyAlignment="1">
      <alignment vertical="center" wrapText="1"/>
    </xf>
    <xf numFmtId="187" fontId="4" fillId="0" borderId="10" xfId="0" quotePrefix="1" applyNumberFormat="1" applyFont="1" applyBorder="1" applyAlignment="1">
      <alignment horizontal="center" vertical="center"/>
    </xf>
    <xf numFmtId="0" fontId="4" fillId="0" borderId="48" xfId="2" applyFont="1" applyBorder="1" applyAlignment="1">
      <alignment horizontal="center" vertical="center"/>
    </xf>
    <xf numFmtId="0" fontId="4" fillId="0" borderId="28" xfId="0" quotePrefix="1" applyFont="1" applyBorder="1" applyAlignment="1">
      <alignment horizontal="center" vertical="center"/>
    </xf>
    <xf numFmtId="0" fontId="4" fillId="0" borderId="37" xfId="0" quotePrefix="1" applyFont="1" applyBorder="1" applyAlignment="1">
      <alignment horizontal="center" vertical="center"/>
    </xf>
    <xf numFmtId="0" fontId="4" fillId="0" borderId="13" xfId="2" applyFont="1" applyBorder="1">
      <alignment vertical="center"/>
    </xf>
    <xf numFmtId="0" fontId="14" fillId="0" borderId="15" xfId="0" applyFont="1" applyBorder="1">
      <alignment vertical="center"/>
    </xf>
    <xf numFmtId="0" fontId="4" fillId="0" borderId="15" xfId="2" applyFont="1" applyBorder="1">
      <alignment vertical="center"/>
    </xf>
    <xf numFmtId="0" fontId="4" fillId="0" borderId="17" xfId="2" applyFont="1" applyBorder="1">
      <alignment vertical="center"/>
    </xf>
    <xf numFmtId="0" fontId="24" fillId="0" borderId="12" xfId="0" applyFont="1" applyBorder="1">
      <alignment vertical="center"/>
    </xf>
    <xf numFmtId="0" fontId="14" fillId="0" borderId="25" xfId="0" applyFont="1" applyBorder="1">
      <alignment vertical="center"/>
    </xf>
    <xf numFmtId="177" fontId="4" fillId="0" borderId="32" xfId="2" applyNumberFormat="1" applyFont="1" applyBorder="1">
      <alignment vertical="center"/>
    </xf>
    <xf numFmtId="177" fontId="4" fillId="0" borderId="1" xfId="2" applyNumberFormat="1" applyFont="1" applyBorder="1">
      <alignment vertical="center"/>
    </xf>
    <xf numFmtId="0" fontId="4" fillId="0" borderId="25" xfId="2" applyFont="1" applyBorder="1">
      <alignment vertical="center"/>
    </xf>
    <xf numFmtId="0" fontId="4" fillId="0" borderId="40" xfId="2" applyFont="1" applyBorder="1">
      <alignment vertical="center"/>
    </xf>
    <xf numFmtId="0" fontId="4" fillId="0" borderId="11" xfId="2" applyFont="1" applyBorder="1">
      <alignment vertical="center"/>
    </xf>
    <xf numFmtId="0" fontId="14" fillId="0" borderId="16" xfId="0" applyFont="1" applyBorder="1">
      <alignment vertical="center"/>
    </xf>
    <xf numFmtId="0" fontId="15" fillId="0" borderId="12" xfId="2" applyFont="1" applyBorder="1" applyAlignment="1">
      <alignment vertical="top"/>
    </xf>
    <xf numFmtId="0" fontId="15" fillId="0" borderId="0" xfId="2" applyFont="1" applyAlignment="1">
      <alignment vertical="top"/>
    </xf>
    <xf numFmtId="49" fontId="20" fillId="0" borderId="0" xfId="0" applyNumberFormat="1" applyFont="1" applyAlignment="1">
      <alignment horizontal="right" vertical="top"/>
    </xf>
    <xf numFmtId="49" fontId="4" fillId="0" borderId="12" xfId="0" applyNumberFormat="1" applyFont="1" applyBorder="1" applyAlignment="1">
      <alignment vertical="top"/>
    </xf>
    <xf numFmtId="0" fontId="4" fillId="0" borderId="12" xfId="0" applyFont="1" applyBorder="1" applyAlignment="1">
      <alignment vertical="top"/>
    </xf>
    <xf numFmtId="49" fontId="4" fillId="0" borderId="0" xfId="0" applyNumberFormat="1" applyFont="1" applyAlignment="1">
      <alignment vertical="top"/>
    </xf>
    <xf numFmtId="49" fontId="24" fillId="3" borderId="52" xfId="2" applyNumberFormat="1" applyFont="1" applyFill="1" applyBorder="1" applyAlignment="1">
      <alignment horizontal="center" vertical="top" wrapText="1"/>
    </xf>
    <xf numFmtId="49" fontId="24" fillId="3" borderId="22" xfId="2" applyNumberFormat="1" applyFont="1" applyFill="1" applyBorder="1" applyAlignment="1">
      <alignment horizontal="center" vertical="top" wrapText="1"/>
    </xf>
    <xf numFmtId="49" fontId="24" fillId="3" borderId="40" xfId="2" applyNumberFormat="1" applyFont="1" applyFill="1" applyBorder="1" applyAlignment="1">
      <alignment horizontal="center" vertical="top" wrapText="1"/>
    </xf>
    <xf numFmtId="49" fontId="24" fillId="3" borderId="53" xfId="2" applyNumberFormat="1" applyFont="1" applyFill="1" applyBorder="1" applyAlignment="1">
      <alignment horizontal="center" vertical="top" wrapText="1"/>
    </xf>
    <xf numFmtId="49" fontId="24" fillId="3" borderId="0" xfId="2" applyNumberFormat="1" applyFont="1" applyFill="1" applyAlignment="1">
      <alignment horizontal="center" vertical="top" wrapText="1"/>
    </xf>
    <xf numFmtId="49" fontId="24" fillId="3" borderId="20" xfId="2" applyNumberFormat="1" applyFont="1" applyFill="1" applyBorder="1" applyAlignment="1">
      <alignment horizontal="center" vertical="top" wrapText="1"/>
    </xf>
    <xf numFmtId="49" fontId="18" fillId="2" borderId="54" xfId="2" applyNumberFormat="1" applyFont="1" applyFill="1" applyBorder="1" applyAlignment="1" applyProtection="1">
      <alignment horizontal="left" vertical="center" wrapText="1"/>
      <protection locked="0"/>
    </xf>
    <xf numFmtId="49" fontId="18" fillId="2" borderId="21" xfId="2" applyNumberFormat="1" applyFont="1" applyFill="1" applyBorder="1" applyAlignment="1" applyProtection="1">
      <alignment horizontal="left" vertical="center" wrapText="1"/>
      <protection locked="0"/>
    </xf>
    <xf numFmtId="49" fontId="18" fillId="2" borderId="55" xfId="2" applyNumberFormat="1" applyFont="1" applyFill="1" applyBorder="1" applyAlignment="1" applyProtection="1">
      <alignment horizontal="left" vertical="center" wrapText="1"/>
      <protection locked="0"/>
    </xf>
    <xf numFmtId="49" fontId="24" fillId="3" borderId="5" xfId="2" applyNumberFormat="1" applyFont="1" applyFill="1" applyBorder="1" applyAlignment="1">
      <alignment horizontal="left" vertical="top" wrapText="1"/>
    </xf>
    <xf numFmtId="49" fontId="24" fillId="3" borderId="6" xfId="2" applyNumberFormat="1" applyFont="1" applyFill="1" applyBorder="1" applyAlignment="1">
      <alignment horizontal="left" vertical="top" wrapText="1"/>
    </xf>
    <xf numFmtId="49" fontId="24" fillId="3" borderId="7" xfId="2" applyNumberFormat="1" applyFont="1" applyFill="1" applyBorder="1" applyAlignment="1">
      <alignment horizontal="left" vertical="top" wrapText="1"/>
    </xf>
    <xf numFmtId="0" fontId="22" fillId="0" borderId="12" xfId="2" applyFont="1" applyBorder="1" applyAlignment="1">
      <alignment vertical="center" wrapText="1"/>
    </xf>
    <xf numFmtId="49" fontId="18" fillId="2" borderId="54" xfId="0" applyNumberFormat="1" applyFont="1" applyFill="1" applyBorder="1" applyAlignment="1" applyProtection="1">
      <alignment horizontal="left" vertical="center" wrapText="1"/>
      <protection locked="0"/>
    </xf>
    <xf numFmtId="0" fontId="18" fillId="2" borderId="21" xfId="0" applyFont="1" applyFill="1" applyBorder="1" applyAlignment="1" applyProtection="1">
      <alignment horizontal="left" vertical="center" wrapText="1"/>
      <protection locked="0"/>
    </xf>
    <xf numFmtId="0" fontId="18" fillId="2" borderId="55" xfId="0" applyFont="1" applyFill="1" applyBorder="1" applyAlignment="1" applyProtection="1">
      <alignment horizontal="left" vertical="center" wrapText="1"/>
      <protection locked="0"/>
    </xf>
    <xf numFmtId="0" fontId="4" fillId="3" borderId="52" xfId="0" applyFont="1" applyFill="1" applyBorder="1" applyAlignment="1">
      <alignment horizontal="center" vertical="top" wrapText="1"/>
    </xf>
    <xf numFmtId="0" fontId="4" fillId="3" borderId="22" xfId="0" applyFont="1" applyFill="1" applyBorder="1" applyAlignment="1">
      <alignment horizontal="center" vertical="top" wrapText="1"/>
    </xf>
    <xf numFmtId="0" fontId="4" fillId="3" borderId="40" xfId="0" applyFont="1" applyFill="1" applyBorder="1" applyAlignment="1">
      <alignment horizontal="center" vertical="top" wrapText="1"/>
    </xf>
    <xf numFmtId="0" fontId="4" fillId="3" borderId="53" xfId="0" applyFont="1" applyFill="1" applyBorder="1" applyAlignment="1">
      <alignment horizontal="center" vertical="top" wrapText="1"/>
    </xf>
    <xf numFmtId="0" fontId="4" fillId="3" borderId="0" xfId="0" applyFont="1" applyFill="1" applyAlignment="1">
      <alignment horizontal="center" vertical="top" wrapText="1"/>
    </xf>
    <xf numFmtId="0" fontId="4" fillId="3" borderId="20" xfId="0" applyFont="1" applyFill="1" applyBorder="1" applyAlignment="1">
      <alignment horizontal="center" vertical="top" wrapText="1"/>
    </xf>
    <xf numFmtId="49" fontId="18" fillId="2" borderId="5" xfId="2" applyNumberFormat="1" applyFont="1" applyFill="1" applyBorder="1" applyAlignment="1" applyProtection="1">
      <alignment horizontal="left" vertical="center" wrapText="1"/>
      <protection locked="0"/>
    </xf>
    <xf numFmtId="49" fontId="18" fillId="2" borderId="6" xfId="2" applyNumberFormat="1" applyFont="1" applyFill="1" applyBorder="1" applyAlignment="1" applyProtection="1">
      <alignment horizontal="left" vertical="center" wrapText="1"/>
      <protection locked="0"/>
    </xf>
    <xf numFmtId="49" fontId="18" fillId="2" borderId="7" xfId="2" applyNumberFormat="1" applyFont="1" applyFill="1" applyBorder="1" applyAlignment="1" applyProtection="1">
      <alignment horizontal="left" vertical="center" wrapText="1"/>
      <protection locked="0"/>
    </xf>
    <xf numFmtId="49" fontId="24" fillId="3" borderId="58" xfId="2" applyNumberFormat="1" applyFont="1" applyFill="1" applyBorder="1" applyAlignment="1">
      <alignment horizontal="center" vertical="top" wrapText="1"/>
    </xf>
    <xf numFmtId="49" fontId="24" fillId="3" borderId="15" xfId="2" applyNumberFormat="1" applyFont="1" applyFill="1" applyBorder="1" applyAlignment="1">
      <alignment horizontal="center" vertical="top" wrapText="1"/>
    </xf>
    <xf numFmtId="49" fontId="24" fillId="3" borderId="17" xfId="2" applyNumberFormat="1" applyFont="1" applyFill="1" applyBorder="1" applyAlignment="1">
      <alignment horizontal="center" vertical="top" wrapText="1"/>
    </xf>
    <xf numFmtId="14" fontId="18" fillId="2" borderId="8" xfId="0" applyNumberFormat="1" applyFont="1" applyFill="1" applyBorder="1" applyAlignment="1" applyProtection="1">
      <alignment horizontal="left" vertical="center"/>
      <protection locked="0"/>
    </xf>
    <xf numFmtId="14" fontId="18" fillId="2" borderId="9" xfId="0" applyNumberFormat="1" applyFont="1" applyFill="1" applyBorder="1" applyAlignment="1" applyProtection="1">
      <alignment horizontal="left" vertical="center"/>
      <protection locked="0"/>
    </xf>
    <xf numFmtId="14" fontId="18" fillId="2" borderId="5" xfId="0" applyNumberFormat="1" applyFont="1" applyFill="1" applyBorder="1" applyAlignment="1" applyProtection="1">
      <alignment horizontal="left" vertical="center"/>
      <protection locked="0"/>
    </xf>
    <xf numFmtId="14" fontId="18" fillId="2" borderId="6" xfId="0" applyNumberFormat="1" applyFont="1" applyFill="1" applyBorder="1" applyAlignment="1" applyProtection="1">
      <alignment horizontal="left" vertical="center"/>
      <protection locked="0"/>
    </xf>
    <xf numFmtId="0" fontId="4" fillId="3" borderId="58" xfId="0" applyFont="1" applyFill="1" applyBorder="1" applyAlignment="1">
      <alignment horizontal="center" vertical="top" wrapText="1"/>
    </xf>
    <xf numFmtId="0" fontId="4" fillId="3" borderId="15" xfId="0" applyFont="1" applyFill="1" applyBorder="1" applyAlignment="1">
      <alignment horizontal="center" vertical="top" wrapText="1"/>
    </xf>
    <xf numFmtId="0" fontId="4" fillId="3" borderId="17" xfId="0" applyFont="1" applyFill="1" applyBorder="1" applyAlignment="1">
      <alignment horizontal="center" vertical="top" wrapText="1"/>
    </xf>
    <xf numFmtId="49" fontId="18" fillId="2" borderId="8" xfId="2" applyNumberFormat="1" applyFont="1" applyFill="1" applyBorder="1" applyAlignment="1" applyProtection="1">
      <alignment horizontal="left" vertical="center" wrapText="1"/>
      <protection locked="0"/>
    </xf>
    <xf numFmtId="49" fontId="18" fillId="2" borderId="9" xfId="2" applyNumberFormat="1" applyFont="1" applyFill="1" applyBorder="1" applyAlignment="1" applyProtection="1">
      <alignment horizontal="left" vertical="center" wrapText="1"/>
      <protection locked="0"/>
    </xf>
    <xf numFmtId="49" fontId="18" fillId="2" borderId="11" xfId="2" applyNumberFormat="1" applyFont="1" applyFill="1" applyBorder="1" applyAlignment="1" applyProtection="1">
      <alignment horizontal="left" vertical="center" wrapText="1"/>
      <protection locked="0"/>
    </xf>
    <xf numFmtId="0" fontId="4" fillId="0" borderId="32" xfId="2" applyFont="1" applyBorder="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8" xfId="0" applyFont="1" applyBorder="1">
      <alignment vertical="center"/>
    </xf>
    <xf numFmtId="0" fontId="4" fillId="0" borderId="3" xfId="0" applyFont="1" applyBorder="1">
      <alignment vertical="center"/>
    </xf>
    <xf numFmtId="0" fontId="4" fillId="0" borderId="4" xfId="0" applyFont="1" applyBorder="1">
      <alignment vertical="center"/>
    </xf>
    <xf numFmtId="178" fontId="4" fillId="0" borderId="39" xfId="1" applyNumberFormat="1" applyFont="1" applyBorder="1">
      <alignment vertical="center"/>
    </xf>
    <xf numFmtId="178" fontId="4" fillId="0" borderId="6" xfId="1" applyNumberFormat="1" applyFont="1" applyBorder="1">
      <alignment vertical="center"/>
    </xf>
    <xf numFmtId="178" fontId="4" fillId="0" borderId="7" xfId="1" applyNumberFormat="1" applyFont="1" applyBorder="1">
      <alignment vertical="center"/>
    </xf>
    <xf numFmtId="0" fontId="4" fillId="0" borderId="39" xfId="2" applyFont="1" applyBorder="1">
      <alignment vertical="center"/>
    </xf>
    <xf numFmtId="0" fontId="4" fillId="0" borderId="6" xfId="2" applyFont="1" applyBorder="1">
      <alignment vertical="center"/>
    </xf>
    <xf numFmtId="0" fontId="4" fillId="0" borderId="7" xfId="2" applyFont="1" applyBorder="1">
      <alignment vertical="center"/>
    </xf>
    <xf numFmtId="0" fontId="4" fillId="0" borderId="41" xfId="2" applyFont="1" applyBorder="1" applyAlignment="1">
      <alignment vertical="center" wrapText="1"/>
    </xf>
    <xf numFmtId="0" fontId="4" fillId="0" borderId="9" xfId="2" applyFont="1" applyBorder="1" applyAlignment="1">
      <alignment vertical="center" wrapText="1"/>
    </xf>
    <xf numFmtId="0" fontId="4" fillId="0" borderId="11" xfId="2" applyFont="1" applyBorder="1" applyAlignment="1">
      <alignment vertical="center" wrapText="1"/>
    </xf>
    <xf numFmtId="49" fontId="18" fillId="2" borderId="38" xfId="1" applyNumberFormat="1" applyFont="1" applyFill="1" applyBorder="1" applyAlignment="1" applyProtection="1">
      <alignment horizontal="left" vertical="center"/>
      <protection locked="0"/>
    </xf>
    <xf numFmtId="178" fontId="18" fillId="2" borderId="3" xfId="1" applyNumberFormat="1" applyFont="1" applyFill="1" applyBorder="1" applyAlignment="1" applyProtection="1">
      <alignment horizontal="left" vertical="center"/>
      <protection locked="0"/>
    </xf>
    <xf numFmtId="178" fontId="18" fillId="2" borderId="4" xfId="1" applyNumberFormat="1" applyFont="1" applyFill="1" applyBorder="1" applyAlignment="1" applyProtection="1">
      <alignment horizontal="left" vertical="center"/>
      <protection locked="0"/>
    </xf>
    <xf numFmtId="49" fontId="18" fillId="2" borderId="39" xfId="1" applyNumberFormat="1" applyFont="1" applyFill="1" applyBorder="1" applyAlignment="1" applyProtection="1">
      <alignment horizontal="left" vertical="center"/>
      <protection locked="0"/>
    </xf>
    <xf numFmtId="38" fontId="18" fillId="2" borderId="6" xfId="1" applyNumberFormat="1" applyFont="1" applyFill="1" applyBorder="1" applyAlignment="1" applyProtection="1">
      <alignment horizontal="left" vertical="center"/>
      <protection locked="0"/>
    </xf>
    <xf numFmtId="38" fontId="18" fillId="2" borderId="7" xfId="1" applyNumberFormat="1" applyFont="1" applyFill="1" applyBorder="1" applyAlignment="1" applyProtection="1">
      <alignment horizontal="left" vertical="center"/>
      <protection locked="0"/>
    </xf>
    <xf numFmtId="49" fontId="18" fillId="2" borderId="39" xfId="2" applyNumberFormat="1" applyFont="1" applyFill="1" applyBorder="1" applyAlignment="1" applyProtection="1">
      <alignment horizontal="left" vertical="center"/>
      <protection locked="0"/>
    </xf>
    <xf numFmtId="0" fontId="18" fillId="2" borderId="6" xfId="2" applyFont="1" applyFill="1" applyBorder="1" applyAlignment="1" applyProtection="1">
      <alignment horizontal="left" vertical="center"/>
      <protection locked="0"/>
    </xf>
    <xf numFmtId="0" fontId="18" fillId="2" borderId="7" xfId="2" applyFont="1" applyFill="1" applyBorder="1" applyAlignment="1" applyProtection="1">
      <alignment horizontal="left" vertical="center"/>
      <protection locked="0"/>
    </xf>
    <xf numFmtId="49" fontId="18" fillId="2" borderId="41" xfId="2" applyNumberFormat="1" applyFont="1" applyFill="1" applyBorder="1" applyAlignment="1" applyProtection="1">
      <alignment horizontal="left" vertical="center" wrapText="1"/>
      <protection locked="0"/>
    </xf>
    <xf numFmtId="0" fontId="18" fillId="2" borderId="9" xfId="2" applyFont="1" applyFill="1" applyBorder="1" applyAlignment="1" applyProtection="1">
      <alignment horizontal="left" vertical="center" wrapText="1"/>
      <protection locked="0"/>
    </xf>
    <xf numFmtId="0" fontId="18" fillId="2" borderId="11" xfId="2" applyFont="1" applyFill="1" applyBorder="1" applyAlignment="1" applyProtection="1">
      <alignment horizontal="left" vertical="center" wrapText="1"/>
      <protection locked="0"/>
    </xf>
    <xf numFmtId="0" fontId="22" fillId="0" borderId="52" xfId="0" applyFont="1" applyBorder="1" applyAlignment="1">
      <alignment horizontal="left" vertical="center" wrapText="1"/>
    </xf>
    <xf numFmtId="0" fontId="22" fillId="0" borderId="22" xfId="0" applyFont="1" applyBorder="1" applyAlignment="1">
      <alignment horizontal="left" vertical="center" wrapText="1"/>
    </xf>
    <xf numFmtId="0" fontId="22" fillId="0" borderId="30" xfId="0" applyFont="1" applyBorder="1" applyAlignment="1">
      <alignment horizontal="left" vertical="center" wrapText="1"/>
    </xf>
    <xf numFmtId="0" fontId="22" fillId="0" borderId="54" xfId="0" applyFont="1" applyBorder="1" applyAlignment="1">
      <alignment horizontal="left" vertical="center" wrapText="1"/>
    </xf>
    <xf numFmtId="0" fontId="22" fillId="0" borderId="21" xfId="0" applyFont="1" applyBorder="1" applyAlignment="1">
      <alignment horizontal="left" vertical="center" wrapText="1"/>
    </xf>
    <xf numFmtId="0" fontId="22" fillId="0" borderId="28" xfId="0" applyFont="1" applyBorder="1" applyAlignment="1">
      <alignment horizontal="left" vertical="center" wrapText="1"/>
    </xf>
    <xf numFmtId="0" fontId="22" fillId="0" borderId="53" xfId="0" applyFont="1" applyBorder="1" applyAlignment="1">
      <alignment horizontal="left" vertical="center" wrapText="1"/>
    </xf>
    <xf numFmtId="0" fontId="22" fillId="0" borderId="0" xfId="0" applyFont="1" applyAlignment="1">
      <alignment horizontal="left" vertical="center" wrapText="1"/>
    </xf>
    <xf numFmtId="0" fontId="22" fillId="0" borderId="34" xfId="0" applyFont="1" applyBorder="1" applyAlignment="1">
      <alignment horizontal="left" vertical="center" wrapText="1"/>
    </xf>
    <xf numFmtId="0" fontId="22" fillId="0" borderId="5" xfId="2" applyFont="1" applyBorder="1" applyAlignment="1">
      <alignment vertical="center" wrapText="1"/>
    </xf>
    <xf numFmtId="0" fontId="22" fillId="0" borderId="6" xfId="2" applyFont="1" applyBorder="1" applyAlignment="1">
      <alignment vertical="center" wrapText="1"/>
    </xf>
    <xf numFmtId="0" fontId="22" fillId="0" borderId="7" xfId="2" applyFont="1" applyBorder="1" applyAlignment="1">
      <alignment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24" xfId="0" applyFont="1" applyBorder="1" applyAlignment="1">
      <alignment horizontal="lef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24" xfId="0" applyFont="1" applyBorder="1" applyAlignment="1">
      <alignment vertical="center" wrapText="1"/>
    </xf>
    <xf numFmtId="0" fontId="15" fillId="0" borderId="5" xfId="2" applyFont="1" applyBorder="1" applyAlignment="1">
      <alignment vertical="center" wrapText="1"/>
    </xf>
    <xf numFmtId="0" fontId="15" fillId="0" borderId="6" xfId="2" applyFont="1" applyBorder="1" applyAlignment="1">
      <alignment vertical="center" wrapText="1"/>
    </xf>
    <xf numFmtId="0" fontId="15" fillId="0" borderId="7" xfId="2" applyFont="1" applyBorder="1" applyAlignment="1">
      <alignment vertical="center" wrapText="1"/>
    </xf>
    <xf numFmtId="0" fontId="4" fillId="0" borderId="26" xfId="0" applyFont="1" applyBorder="1" applyAlignment="1">
      <alignment vertical="top" wrapText="1"/>
    </xf>
    <xf numFmtId="0" fontId="4" fillId="0" borderId="30" xfId="0" applyFont="1" applyBorder="1" applyAlignment="1">
      <alignment vertical="top" wrapText="1"/>
    </xf>
    <xf numFmtId="0" fontId="4" fillId="0" borderId="18" xfId="0" applyFont="1" applyBorder="1" applyAlignment="1">
      <alignment vertical="top" wrapText="1"/>
    </xf>
    <xf numFmtId="0" fontId="4" fillId="0" borderId="34" xfId="0" applyFont="1" applyBorder="1" applyAlignment="1">
      <alignment vertical="top" wrapText="1"/>
    </xf>
    <xf numFmtId="14" fontId="18" fillId="2" borderId="23" xfId="0" applyNumberFormat="1" applyFont="1" applyFill="1" applyBorder="1" applyAlignment="1" applyProtection="1">
      <alignment horizontal="left" vertical="center"/>
      <protection locked="0"/>
    </xf>
    <xf numFmtId="14" fontId="18" fillId="2" borderId="3" xfId="0" applyNumberFormat="1" applyFont="1" applyFill="1" applyBorder="1" applyAlignment="1" applyProtection="1">
      <alignment horizontal="left" vertical="center"/>
      <protection locked="0"/>
    </xf>
    <xf numFmtId="0" fontId="4" fillId="0" borderId="41" xfId="0" applyFont="1" applyBorder="1" applyAlignment="1">
      <alignment vertical="top" wrapText="1"/>
    </xf>
    <xf numFmtId="0" fontId="4" fillId="0" borderId="10" xfId="0" applyFont="1" applyBorder="1" applyAlignment="1">
      <alignment vertical="top"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15" fillId="0" borderId="8" xfId="2" applyFont="1" applyBorder="1" applyAlignment="1">
      <alignment vertical="center" wrapText="1"/>
    </xf>
    <xf numFmtId="0" fontId="15" fillId="0" borderId="9" xfId="2" applyFont="1" applyBorder="1" applyAlignment="1">
      <alignment vertical="center" wrapText="1"/>
    </xf>
    <xf numFmtId="0" fontId="15" fillId="0" borderId="11" xfId="2" applyFont="1" applyBorder="1" applyAlignment="1">
      <alignmen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49" fontId="18" fillId="2" borderId="8" xfId="0" applyNumberFormat="1" applyFont="1" applyFill="1" applyBorder="1" applyAlignment="1" applyProtection="1">
      <alignment horizontal="left" vertical="center" wrapText="1"/>
      <protection locked="0"/>
    </xf>
    <xf numFmtId="0" fontId="18" fillId="2" borderId="9" xfId="0" applyFont="1" applyFill="1" applyBorder="1" applyAlignment="1" applyProtection="1">
      <alignment horizontal="left" vertical="center" wrapText="1"/>
      <protection locked="0"/>
    </xf>
    <xf numFmtId="0" fontId="18" fillId="2" borderId="11" xfId="0" applyFont="1" applyFill="1" applyBorder="1" applyAlignment="1" applyProtection="1">
      <alignment horizontal="left" vertical="center" wrapText="1"/>
      <protection locked="0"/>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49" fontId="18" fillId="2" borderId="8" xfId="0" applyNumberFormat="1" applyFont="1" applyFill="1" applyBorder="1" applyAlignment="1" applyProtection="1">
      <alignment horizontal="left" vertical="center"/>
      <protection locked="0"/>
    </xf>
    <xf numFmtId="14" fontId="18" fillId="2" borderId="10" xfId="0" applyNumberFormat="1" applyFont="1" applyFill="1" applyBorder="1" applyAlignment="1" applyProtection="1">
      <alignment horizontal="left" vertical="center"/>
      <protection locked="0"/>
    </xf>
    <xf numFmtId="0" fontId="14" fillId="0" borderId="14" xfId="0" applyFont="1" applyBorder="1" applyAlignment="1">
      <alignment horizontal="left" vertical="center" indent="1"/>
    </xf>
    <xf numFmtId="0" fontId="14" fillId="0" borderId="15" xfId="0" applyFont="1" applyBorder="1" applyAlignment="1">
      <alignment horizontal="left" vertical="center" indent="1"/>
    </xf>
    <xf numFmtId="177" fontId="4" fillId="0" borderId="32" xfId="2" applyNumberFormat="1" applyFont="1" applyBorder="1" applyAlignment="1">
      <alignment vertical="center" wrapText="1"/>
    </xf>
    <xf numFmtId="177" fontId="4" fillId="0" borderId="1" xfId="2" applyNumberFormat="1" applyFont="1" applyBorder="1" applyAlignment="1">
      <alignment vertical="center" wrapText="1"/>
    </xf>
    <xf numFmtId="177" fontId="4" fillId="0" borderId="33" xfId="2" applyNumberFormat="1" applyFont="1" applyBorder="1" applyAlignment="1">
      <alignment vertical="center" wrapText="1"/>
    </xf>
    <xf numFmtId="49" fontId="18" fillId="2" borderId="23" xfId="0" applyNumberFormat="1" applyFont="1" applyFill="1" applyBorder="1" applyAlignment="1" applyProtection="1">
      <alignment horizontal="left" vertical="center"/>
      <protection locked="0"/>
    </xf>
    <xf numFmtId="14" fontId="18" fillId="2" borderId="29" xfId="0" applyNumberFormat="1" applyFont="1" applyFill="1" applyBorder="1" applyAlignment="1" applyProtection="1">
      <alignment horizontal="left" vertical="center"/>
      <protection locked="0"/>
    </xf>
    <xf numFmtId="49" fontId="18" fillId="2" borderId="5" xfId="0" applyNumberFormat="1" applyFont="1" applyFill="1" applyBorder="1" applyAlignment="1" applyProtection="1">
      <alignment horizontal="left" vertical="center"/>
      <protection locked="0"/>
    </xf>
    <xf numFmtId="14" fontId="18" fillId="2" borderId="24" xfId="0" applyNumberFormat="1" applyFont="1" applyFill="1" applyBorder="1" applyAlignment="1" applyProtection="1">
      <alignment horizontal="left" vertical="center"/>
      <protection locked="0"/>
    </xf>
    <xf numFmtId="49" fontId="18" fillId="2" borderId="41" xfId="0" applyNumberFormat="1" applyFont="1" applyFill="1" applyBorder="1" applyAlignment="1" applyProtection="1">
      <alignment horizontal="left" vertical="center"/>
      <protection locked="0"/>
    </xf>
    <xf numFmtId="49" fontId="18" fillId="2" borderId="9" xfId="0" applyNumberFormat="1" applyFont="1" applyFill="1" applyBorder="1" applyAlignment="1" applyProtection="1">
      <alignment horizontal="left" vertical="center"/>
      <protection locked="0"/>
    </xf>
    <xf numFmtId="49" fontId="18" fillId="2" borderId="10" xfId="0" applyNumberFormat="1" applyFont="1" applyFill="1" applyBorder="1" applyAlignment="1" applyProtection="1">
      <alignment horizontal="left" vertical="center"/>
      <protection locked="0"/>
    </xf>
    <xf numFmtId="49" fontId="18" fillId="2" borderId="39" xfId="0" applyNumberFormat="1" applyFont="1" applyFill="1" applyBorder="1" applyAlignment="1" applyProtection="1">
      <alignment horizontal="left" vertical="center"/>
      <protection locked="0"/>
    </xf>
    <xf numFmtId="49" fontId="18" fillId="2" borderId="6" xfId="0" applyNumberFormat="1" applyFont="1" applyFill="1" applyBorder="1" applyAlignment="1" applyProtection="1">
      <alignment horizontal="left" vertical="center"/>
      <protection locked="0"/>
    </xf>
    <xf numFmtId="49" fontId="18" fillId="2" borderId="24" xfId="0" applyNumberFormat="1" applyFont="1" applyFill="1" applyBorder="1" applyAlignment="1" applyProtection="1">
      <alignment horizontal="left" vertical="center"/>
      <protection locked="0"/>
    </xf>
    <xf numFmtId="0" fontId="4" fillId="0" borderId="41" xfId="0" applyFont="1" applyBorder="1" applyAlignment="1">
      <alignment horizontal="left" vertical="top" wrapText="1"/>
    </xf>
    <xf numFmtId="0" fontId="4" fillId="0" borderId="10" xfId="0" applyFont="1" applyBorder="1" applyAlignment="1">
      <alignment horizontal="left" vertical="top" wrapText="1"/>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26" xfId="0" applyFont="1" applyBorder="1" applyAlignment="1">
      <alignment horizontal="left" vertical="top" wrapText="1"/>
    </xf>
    <xf numFmtId="0" fontId="4" fillId="0" borderId="30" xfId="0" applyFont="1" applyBorder="1" applyAlignment="1">
      <alignment horizontal="left" vertical="top" wrapText="1"/>
    </xf>
    <xf numFmtId="0" fontId="4" fillId="0" borderId="18" xfId="0" applyFont="1" applyBorder="1" applyAlignment="1">
      <alignment horizontal="left" vertical="top" wrapText="1"/>
    </xf>
    <xf numFmtId="0" fontId="4" fillId="0" borderId="34"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15" fillId="0" borderId="11" xfId="0" applyFont="1" applyBorder="1" applyAlignment="1">
      <alignment vertical="center" wrapText="1"/>
    </xf>
    <xf numFmtId="0" fontId="4" fillId="0" borderId="14" xfId="0" applyFont="1" applyBorder="1" applyAlignment="1">
      <alignment vertical="top" wrapText="1"/>
    </xf>
    <xf numFmtId="0" fontId="4" fillId="0" borderId="36" xfId="0" applyFont="1" applyBorder="1" applyAlignment="1">
      <alignment vertical="top" wrapText="1"/>
    </xf>
    <xf numFmtId="0" fontId="4" fillId="0" borderId="23" xfId="0" applyFont="1" applyBorder="1" applyAlignment="1">
      <alignment vertical="center" wrapText="1"/>
    </xf>
    <xf numFmtId="0" fontId="4" fillId="0" borderId="3" xfId="0" applyFont="1" applyBorder="1" applyAlignment="1">
      <alignment vertical="center" wrapText="1"/>
    </xf>
    <xf numFmtId="0" fontId="4" fillId="0" borderId="29" xfId="0" applyFont="1" applyBorder="1" applyAlignment="1">
      <alignment vertical="center" wrapText="1"/>
    </xf>
    <xf numFmtId="0" fontId="22" fillId="0" borderId="23" xfId="2" applyFont="1" applyBorder="1" applyAlignment="1">
      <alignment vertical="center" wrapText="1"/>
    </xf>
    <xf numFmtId="0" fontId="22" fillId="0" borderId="3" xfId="2" applyFont="1" applyBorder="1" applyAlignment="1">
      <alignment vertical="center" wrapText="1"/>
    </xf>
    <xf numFmtId="0" fontId="22" fillId="0" borderId="4" xfId="2" applyFont="1" applyBorder="1" applyAlignment="1">
      <alignment vertical="center" wrapText="1"/>
    </xf>
    <xf numFmtId="0" fontId="22" fillId="0" borderId="23" xfId="0" applyFont="1" applyBorder="1" applyAlignment="1">
      <alignment horizontal="left" vertical="center" wrapText="1"/>
    </xf>
    <xf numFmtId="0" fontId="22" fillId="0" borderId="3" xfId="0" applyFont="1" applyBorder="1" applyAlignment="1">
      <alignment horizontal="left" vertical="center" wrapText="1"/>
    </xf>
    <xf numFmtId="0" fontId="22" fillId="0" borderId="29" xfId="0" applyFont="1" applyBorder="1" applyAlignment="1">
      <alignment horizontal="left" vertical="center" wrapText="1"/>
    </xf>
    <xf numFmtId="0" fontId="4" fillId="0" borderId="14" xfId="0" applyFont="1" applyBorder="1" applyAlignment="1">
      <alignment horizontal="left" vertical="top" wrapText="1"/>
    </xf>
    <xf numFmtId="0" fontId="4" fillId="0" borderId="36" xfId="0" applyFont="1" applyBorder="1" applyAlignment="1">
      <alignment horizontal="left" vertical="top" wrapText="1"/>
    </xf>
    <xf numFmtId="0" fontId="22" fillId="0" borderId="52" xfId="0" applyFont="1" applyBorder="1" applyAlignment="1">
      <alignment vertical="center" wrapText="1"/>
    </xf>
    <xf numFmtId="0" fontId="22" fillId="0" borderId="22" xfId="0" applyFont="1" applyBorder="1" applyAlignment="1">
      <alignment vertical="center" wrapText="1"/>
    </xf>
    <xf numFmtId="0" fontId="22" fillId="0" borderId="30" xfId="0" applyFont="1" applyBorder="1" applyAlignment="1">
      <alignment vertical="center" wrapText="1"/>
    </xf>
    <xf numFmtId="0" fontId="22" fillId="0" borderId="54" xfId="0" applyFont="1" applyBorder="1" applyAlignment="1">
      <alignment vertical="center" wrapText="1"/>
    </xf>
    <xf numFmtId="0" fontId="22" fillId="0" borderId="21" xfId="0" applyFont="1" applyBorder="1" applyAlignment="1">
      <alignment vertical="center" wrapText="1"/>
    </xf>
    <xf numFmtId="0" fontId="22" fillId="0" borderId="28" xfId="0" applyFont="1" applyBorder="1" applyAlignment="1">
      <alignment vertical="center" wrapText="1"/>
    </xf>
    <xf numFmtId="178" fontId="4" fillId="0" borderId="14" xfId="1" applyNumberFormat="1" applyFont="1" applyBorder="1" applyAlignment="1">
      <alignment horizontal="left" vertical="center"/>
    </xf>
    <xf numFmtId="178" fontId="4" fillId="0" borderId="15" xfId="1" applyNumberFormat="1" applyFont="1" applyBorder="1" applyAlignment="1">
      <alignment horizontal="left" vertical="center"/>
    </xf>
    <xf numFmtId="178" fontId="4" fillId="0" borderId="17" xfId="1" applyNumberFormat="1" applyFont="1" applyBorder="1" applyAlignment="1">
      <alignment horizontal="left" vertical="center"/>
    </xf>
    <xf numFmtId="38" fontId="18" fillId="2" borderId="38" xfId="1" applyNumberFormat="1" applyFont="1" applyFill="1" applyBorder="1" applyAlignment="1" applyProtection="1">
      <alignment horizontal="right" vertical="center"/>
      <protection locked="0"/>
    </xf>
    <xf numFmtId="178" fontId="18" fillId="2" borderId="3" xfId="1" applyNumberFormat="1" applyFont="1" applyFill="1" applyBorder="1" applyAlignment="1" applyProtection="1">
      <alignment horizontal="right" vertical="center"/>
      <protection locked="0"/>
    </xf>
    <xf numFmtId="178" fontId="18" fillId="2" borderId="4" xfId="1" applyNumberFormat="1" applyFont="1" applyFill="1" applyBorder="1" applyAlignment="1" applyProtection="1">
      <alignment horizontal="right" vertical="center"/>
      <protection locked="0"/>
    </xf>
    <xf numFmtId="178" fontId="4" fillId="0" borderId="26" xfId="1" applyNumberFormat="1" applyFont="1" applyBorder="1" applyAlignment="1">
      <alignment horizontal="left" vertical="center"/>
    </xf>
    <xf numFmtId="178" fontId="4" fillId="0" borderId="22" xfId="1" applyNumberFormat="1" applyFont="1" applyBorder="1" applyAlignment="1">
      <alignment horizontal="left" vertical="center"/>
    </xf>
    <xf numFmtId="178" fontId="4" fillId="0" borderId="40" xfId="1" applyNumberFormat="1" applyFont="1" applyBorder="1" applyAlignment="1">
      <alignment horizontal="left" vertical="center"/>
    </xf>
    <xf numFmtId="38" fontId="18" fillId="2" borderId="42" xfId="1" applyNumberFormat="1" applyFont="1" applyFill="1" applyBorder="1" applyAlignment="1" applyProtection="1">
      <alignment horizontal="right" vertical="center"/>
      <protection locked="0"/>
    </xf>
    <xf numFmtId="178" fontId="18" fillId="2" borderId="43" xfId="1" applyNumberFormat="1" applyFont="1" applyFill="1" applyBorder="1" applyAlignment="1" applyProtection="1">
      <alignment horizontal="right" vertical="center"/>
      <protection locked="0"/>
    </xf>
    <xf numFmtId="178" fontId="18" fillId="2" borderId="44" xfId="1" applyNumberFormat="1" applyFont="1" applyFill="1" applyBorder="1" applyAlignment="1" applyProtection="1">
      <alignment horizontal="right" vertical="center"/>
      <protection locked="0"/>
    </xf>
    <xf numFmtId="182" fontId="4" fillId="0" borderId="39" xfId="1" applyNumberFormat="1" applyFont="1" applyBorder="1" applyAlignment="1">
      <alignment horizontal="left" vertical="center"/>
    </xf>
    <xf numFmtId="182" fontId="4" fillId="0" borderId="6" xfId="1" applyNumberFormat="1" applyFont="1" applyBorder="1" applyAlignment="1">
      <alignment horizontal="left" vertical="center"/>
    </xf>
    <xf numFmtId="182" fontId="4" fillId="0" borderId="7" xfId="1" applyNumberFormat="1" applyFont="1" applyBorder="1" applyAlignment="1">
      <alignment horizontal="left" vertical="center"/>
    </xf>
    <xf numFmtId="38" fontId="18" fillId="2" borderId="39" xfId="1" applyNumberFormat="1" applyFont="1" applyFill="1" applyBorder="1" applyAlignment="1" applyProtection="1">
      <alignment horizontal="right" vertical="center"/>
      <protection locked="0"/>
    </xf>
    <xf numFmtId="182" fontId="18" fillId="2" borderId="6" xfId="1" applyNumberFormat="1" applyFont="1" applyFill="1" applyBorder="1" applyAlignment="1" applyProtection="1">
      <alignment horizontal="right" vertical="center"/>
      <protection locked="0"/>
    </xf>
    <xf numFmtId="182" fontId="18" fillId="2" borderId="7" xfId="1" applyNumberFormat="1" applyFont="1" applyFill="1" applyBorder="1" applyAlignment="1" applyProtection="1">
      <alignment horizontal="right" vertical="center"/>
      <protection locked="0"/>
    </xf>
    <xf numFmtId="178" fontId="4" fillId="0" borderId="39" xfId="1" applyNumberFormat="1" applyFont="1" applyBorder="1" applyAlignment="1">
      <alignment horizontal="left" vertical="center"/>
    </xf>
    <xf numFmtId="178" fontId="4" fillId="0" borderId="6" xfId="1" applyNumberFormat="1" applyFont="1" applyBorder="1" applyAlignment="1">
      <alignment horizontal="left" vertical="center"/>
    </xf>
    <xf numFmtId="178" fontId="4" fillId="0" borderId="7" xfId="1" applyNumberFormat="1" applyFont="1" applyBorder="1" applyAlignment="1">
      <alignment horizontal="left" vertical="center"/>
    </xf>
    <xf numFmtId="38" fontId="18" fillId="0" borderId="39" xfId="1" applyNumberFormat="1" applyFont="1" applyBorder="1" applyAlignment="1">
      <alignment horizontal="right" vertical="center"/>
    </xf>
    <xf numFmtId="182" fontId="18" fillId="0" borderId="6" xfId="1" applyNumberFormat="1" applyFont="1" applyBorder="1" applyAlignment="1">
      <alignment horizontal="right" vertical="center"/>
    </xf>
    <xf numFmtId="182" fontId="18" fillId="0" borderId="7" xfId="1" applyNumberFormat="1" applyFont="1" applyBorder="1" applyAlignment="1">
      <alignment horizontal="right" vertical="center"/>
    </xf>
    <xf numFmtId="178" fontId="18" fillId="0" borderId="41" xfId="1" applyNumberFormat="1" applyFont="1" applyBorder="1" applyAlignment="1">
      <alignment horizontal="left" vertical="center"/>
    </xf>
    <xf numFmtId="178" fontId="4" fillId="0" borderId="9" xfId="1" applyNumberFormat="1" applyFont="1" applyBorder="1" applyAlignment="1">
      <alignment horizontal="left" vertical="center"/>
    </xf>
    <xf numFmtId="178" fontId="4" fillId="0" borderId="11" xfId="1" applyNumberFormat="1" applyFont="1" applyBorder="1" applyAlignment="1">
      <alignment horizontal="left" vertical="center"/>
    </xf>
    <xf numFmtId="38" fontId="18" fillId="2" borderId="41" xfId="1" applyNumberFormat="1" applyFont="1" applyFill="1" applyBorder="1" applyAlignment="1" applyProtection="1">
      <alignment horizontal="right" vertical="center"/>
      <protection locked="0"/>
    </xf>
    <xf numFmtId="182" fontId="18" fillId="2" borderId="9" xfId="1" applyNumberFormat="1" applyFont="1" applyFill="1" applyBorder="1" applyAlignment="1" applyProtection="1">
      <alignment horizontal="right" vertical="center"/>
      <protection locked="0"/>
    </xf>
    <xf numFmtId="182" fontId="18" fillId="2" borderId="11" xfId="1" applyNumberFormat="1" applyFont="1" applyFill="1" applyBorder="1" applyAlignment="1" applyProtection="1">
      <alignment horizontal="right" vertical="center"/>
      <protection locked="0"/>
    </xf>
    <xf numFmtId="49" fontId="18" fillId="3" borderId="0" xfId="0" applyNumberFormat="1" applyFont="1" applyFill="1" applyAlignment="1">
      <alignment horizontal="left" vertical="center"/>
    </xf>
    <xf numFmtId="38" fontId="18" fillId="3" borderId="0" xfId="0" applyNumberFormat="1" applyFont="1" applyFill="1" applyAlignment="1">
      <alignment horizontal="left" vertical="center"/>
    </xf>
    <xf numFmtId="0" fontId="26" fillId="0" borderId="0" xfId="0" applyFont="1" applyAlignment="1">
      <alignment horizontal="left" vertical="top" wrapText="1"/>
    </xf>
    <xf numFmtId="0" fontId="4" fillId="0" borderId="19" xfId="0" applyFont="1" applyBorder="1">
      <alignment vertical="center"/>
    </xf>
    <xf numFmtId="0" fontId="4" fillId="0" borderId="1" xfId="0" applyFont="1" applyBorder="1">
      <alignment vertical="center"/>
    </xf>
    <xf numFmtId="0" fontId="4" fillId="0" borderId="2" xfId="0" applyFont="1" applyBorder="1">
      <alignment vertical="center"/>
    </xf>
    <xf numFmtId="0" fontId="15" fillId="0" borderId="0" xfId="0" applyFont="1" applyAlignment="1">
      <alignment horizontal="left" vertical="center" wrapText="1"/>
    </xf>
    <xf numFmtId="49" fontId="4" fillId="3" borderId="38"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0" fontId="4" fillId="3" borderId="3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39"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49" fontId="18" fillId="2" borderId="39" xfId="2" applyNumberFormat="1" applyFont="1" applyFill="1" applyBorder="1" applyAlignment="1" applyProtection="1">
      <alignment horizontal="center" vertical="center"/>
      <protection locked="0"/>
    </xf>
    <xf numFmtId="49" fontId="18" fillId="2" borderId="6" xfId="2" applyNumberFormat="1" applyFont="1" applyFill="1" applyBorder="1" applyAlignment="1" applyProtection="1">
      <alignment horizontal="center" vertical="center"/>
      <protection locked="0"/>
    </xf>
    <xf numFmtId="49" fontId="18" fillId="2" borderId="7" xfId="2" applyNumberFormat="1" applyFont="1" applyFill="1" applyBorder="1" applyAlignment="1" applyProtection="1">
      <alignment horizontal="center" vertical="center"/>
      <protection locked="0"/>
    </xf>
    <xf numFmtId="49" fontId="18" fillId="2" borderId="7" xfId="0" applyNumberFormat="1" applyFont="1" applyFill="1" applyBorder="1" applyAlignment="1" applyProtection="1">
      <alignment horizontal="left" vertical="center"/>
      <protection locked="0"/>
    </xf>
    <xf numFmtId="0" fontId="4" fillId="3" borderId="39"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38" fontId="4" fillId="0" borderId="27" xfId="0" applyNumberFormat="1" applyFont="1" applyBorder="1" applyAlignment="1">
      <alignment horizontal="right" vertical="center"/>
    </xf>
    <xf numFmtId="38" fontId="4" fillId="0" borderId="21" xfId="0" applyNumberFormat="1" applyFont="1" applyBorder="1" applyAlignment="1">
      <alignment horizontal="right" vertical="center"/>
    </xf>
    <xf numFmtId="0" fontId="4" fillId="0" borderId="26" xfId="0" applyFont="1" applyBorder="1" applyAlignment="1">
      <alignment horizontal="left" vertical="center"/>
    </xf>
    <xf numFmtId="0" fontId="4" fillId="0" borderId="22" xfId="0" applyFont="1" applyBorder="1" applyAlignment="1">
      <alignment horizontal="left" vertical="center"/>
    </xf>
    <xf numFmtId="0" fontId="4" fillId="0" borderId="40" xfId="0" applyFont="1" applyBorder="1" applyAlignment="1">
      <alignment horizontal="left" vertical="center"/>
    </xf>
    <xf numFmtId="49" fontId="18" fillId="2" borderId="26" xfId="2" applyNumberFormat="1" applyFont="1" applyFill="1" applyBorder="1" applyAlignment="1" applyProtection="1">
      <alignment horizontal="center" vertical="center"/>
      <protection locked="0"/>
    </xf>
    <xf numFmtId="49" fontId="18" fillId="2" borderId="22" xfId="2" applyNumberFormat="1" applyFont="1" applyFill="1" applyBorder="1" applyAlignment="1" applyProtection="1">
      <alignment horizontal="center" vertical="center"/>
      <protection locked="0"/>
    </xf>
    <xf numFmtId="49" fontId="18" fillId="2" borderId="40" xfId="2" applyNumberFormat="1" applyFont="1" applyFill="1" applyBorder="1" applyAlignment="1" applyProtection="1">
      <alignment horizontal="center" vertical="center"/>
      <protection locked="0"/>
    </xf>
    <xf numFmtId="49" fontId="18" fillId="2" borderId="16" xfId="2" applyNumberFormat="1" applyFont="1" applyFill="1" applyBorder="1" applyAlignment="1" applyProtection="1">
      <alignment horizontal="center" vertical="center"/>
      <protection locked="0"/>
    </xf>
    <xf numFmtId="49" fontId="18" fillId="2" borderId="12" xfId="2" applyNumberFormat="1" applyFont="1" applyFill="1" applyBorder="1" applyAlignment="1" applyProtection="1">
      <alignment horizontal="center" vertical="center"/>
      <protection locked="0"/>
    </xf>
    <xf numFmtId="49" fontId="18" fillId="2" borderId="13" xfId="2" applyNumberFormat="1" applyFont="1" applyFill="1" applyBorder="1" applyAlignment="1" applyProtection="1">
      <alignment horizontal="center" vertical="center"/>
      <protection locked="0"/>
    </xf>
    <xf numFmtId="38" fontId="18" fillId="2" borderId="6" xfId="0" applyNumberFormat="1" applyFont="1" applyFill="1" applyBorder="1" applyAlignment="1" applyProtection="1">
      <alignment horizontal="left" vertical="center"/>
      <protection locked="0"/>
    </xf>
    <xf numFmtId="178" fontId="4" fillId="0" borderId="45" xfId="1" quotePrefix="1" applyNumberFormat="1" applyFont="1" applyBorder="1" applyAlignment="1">
      <alignment horizontal="left" vertical="center"/>
    </xf>
    <xf numFmtId="178" fontId="4" fillId="0" borderId="46" xfId="1" quotePrefix="1" applyNumberFormat="1" applyFont="1" applyBorder="1" applyAlignment="1">
      <alignment horizontal="left" vertical="center"/>
    </xf>
    <xf numFmtId="178" fontId="4" fillId="0" borderId="47" xfId="1" quotePrefix="1" applyNumberFormat="1" applyFont="1" applyBorder="1" applyAlignment="1">
      <alignment horizontal="left" vertical="center"/>
    </xf>
    <xf numFmtId="185" fontId="18" fillId="0" borderId="45" xfId="1" applyNumberFormat="1" applyFont="1" applyBorder="1" applyAlignment="1">
      <alignment horizontal="right" vertical="center"/>
    </xf>
    <xf numFmtId="186" fontId="18" fillId="0" borderId="46" xfId="1" applyNumberFormat="1" applyFont="1" applyBorder="1" applyAlignment="1">
      <alignment horizontal="right" vertical="center"/>
    </xf>
    <xf numFmtId="186" fontId="18" fillId="0" borderId="47" xfId="1" applyNumberFormat="1" applyFont="1" applyBorder="1" applyAlignment="1">
      <alignment horizontal="right" vertical="center"/>
    </xf>
    <xf numFmtId="0" fontId="14" fillId="0" borderId="17" xfId="0" applyFont="1" applyBorder="1" applyAlignment="1">
      <alignment horizontal="left" vertical="center" indent="1"/>
    </xf>
    <xf numFmtId="0" fontId="4" fillId="0" borderId="38" xfId="2" applyFont="1" applyBorder="1">
      <alignment vertical="center"/>
    </xf>
    <xf numFmtId="0" fontId="4" fillId="0" borderId="3" xfId="2" applyFont="1" applyBorder="1">
      <alignment vertical="center"/>
    </xf>
    <xf numFmtId="0" fontId="4" fillId="0" borderId="4" xfId="2" applyFont="1" applyBorder="1">
      <alignment vertical="center"/>
    </xf>
    <xf numFmtId="178" fontId="18" fillId="2" borderId="6" xfId="1" applyNumberFormat="1" applyFont="1" applyFill="1" applyBorder="1" applyAlignment="1" applyProtection="1">
      <alignment horizontal="right" vertical="center"/>
      <protection locked="0"/>
    </xf>
    <xf numFmtId="178" fontId="18" fillId="2" borderId="7" xfId="1" applyNumberFormat="1" applyFont="1" applyFill="1" applyBorder="1" applyAlignment="1" applyProtection="1">
      <alignment horizontal="right" vertical="center"/>
      <protection locked="0"/>
    </xf>
    <xf numFmtId="0" fontId="4" fillId="0" borderId="42" xfId="2" applyFont="1" applyBorder="1">
      <alignment vertical="center"/>
    </xf>
    <xf numFmtId="0" fontId="4" fillId="0" borderId="43" xfId="2" applyFont="1" applyBorder="1">
      <alignment vertical="center"/>
    </xf>
    <xf numFmtId="0" fontId="4" fillId="0" borderId="44" xfId="2" applyFont="1" applyBorder="1">
      <alignment vertical="center"/>
    </xf>
    <xf numFmtId="180" fontId="4" fillId="0" borderId="45" xfId="0" applyNumberFormat="1" applyFont="1" applyBorder="1">
      <alignment vertical="center"/>
    </xf>
    <xf numFmtId="180" fontId="4" fillId="0" borderId="46" xfId="0" applyNumberFormat="1" applyFont="1" applyBorder="1">
      <alignment vertical="center"/>
    </xf>
    <xf numFmtId="180" fontId="4" fillId="0" borderId="47" xfId="0" applyNumberFormat="1" applyFont="1" applyBorder="1">
      <alignment vertical="center"/>
    </xf>
    <xf numFmtId="38" fontId="18" fillId="0" borderId="45" xfId="1" applyNumberFormat="1" applyFont="1" applyBorder="1" applyAlignment="1">
      <alignment horizontal="right" vertical="center"/>
    </xf>
    <xf numFmtId="178" fontId="18" fillId="0" borderId="46" xfId="1" applyNumberFormat="1" applyFont="1" applyBorder="1" applyAlignment="1">
      <alignment horizontal="right" vertical="center"/>
    </xf>
    <xf numFmtId="178" fontId="18" fillId="0" borderId="47" xfId="1" applyNumberFormat="1" applyFont="1" applyBorder="1" applyAlignment="1">
      <alignment horizontal="right" vertical="center"/>
    </xf>
    <xf numFmtId="178" fontId="4" fillId="0" borderId="38" xfId="1" applyNumberFormat="1" applyFont="1" applyBorder="1" applyAlignment="1">
      <alignment horizontal="left" vertical="center"/>
    </xf>
    <xf numFmtId="178" fontId="4" fillId="0" borderId="3" xfId="1" applyNumberFormat="1" applyFont="1" applyBorder="1" applyAlignment="1">
      <alignment horizontal="left" vertical="center"/>
    </xf>
    <xf numFmtId="178" fontId="4" fillId="0" borderId="4" xfId="1" applyNumberFormat="1" applyFont="1" applyBorder="1" applyAlignment="1">
      <alignment horizontal="left" vertical="center"/>
    </xf>
    <xf numFmtId="182" fontId="18" fillId="2" borderId="3" xfId="1" applyNumberFormat="1" applyFont="1" applyFill="1" applyBorder="1" applyAlignment="1" applyProtection="1">
      <alignment horizontal="right" vertical="center"/>
      <protection locked="0"/>
    </xf>
    <xf numFmtId="182" fontId="18" fillId="2" borderId="4" xfId="1" applyNumberFormat="1" applyFont="1" applyFill="1" applyBorder="1" applyAlignment="1" applyProtection="1">
      <alignment horizontal="right" vertical="center"/>
      <protection locked="0"/>
    </xf>
    <xf numFmtId="178" fontId="4" fillId="0" borderId="19" xfId="1" applyNumberFormat="1" applyFont="1" applyBorder="1" applyAlignment="1">
      <alignment horizontal="center" vertical="center"/>
    </xf>
    <xf numFmtId="178" fontId="4" fillId="0" borderId="1" xfId="1" applyNumberFormat="1" applyFont="1" applyBorder="1" applyAlignment="1">
      <alignment horizontal="center" vertical="center"/>
    </xf>
    <xf numFmtId="178" fontId="4" fillId="0" borderId="2" xfId="1" applyNumberFormat="1" applyFont="1" applyBorder="1" applyAlignment="1">
      <alignment horizontal="center" vertical="center"/>
    </xf>
    <xf numFmtId="14" fontId="18" fillId="3" borderId="0" xfId="0" applyNumberFormat="1" applyFont="1" applyFill="1" applyAlignment="1">
      <alignment horizontal="left" vertical="center"/>
    </xf>
    <xf numFmtId="177" fontId="18" fillId="3" borderId="0" xfId="0" applyNumberFormat="1" applyFont="1" applyFill="1" applyAlignment="1">
      <alignment horizontal="left" vertical="center"/>
    </xf>
    <xf numFmtId="0" fontId="26" fillId="0" borderId="0" xfId="0" applyFont="1" applyAlignment="1">
      <alignment vertical="top" wrapText="1"/>
    </xf>
    <xf numFmtId="0" fontId="26" fillId="0" borderId="0" xfId="0" applyFont="1" applyAlignment="1">
      <alignment vertical="top"/>
    </xf>
    <xf numFmtId="0" fontId="17" fillId="0" borderId="0" xfId="2" applyFont="1" applyAlignment="1">
      <alignment horizontal="left" vertical="center" wrapText="1"/>
    </xf>
    <xf numFmtId="0" fontId="4" fillId="0" borderId="19"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14" xfId="2" applyFont="1" applyBorder="1" applyAlignment="1">
      <alignment horizontal="center" vertical="center"/>
    </xf>
    <xf numFmtId="0" fontId="4" fillId="0" borderId="15" xfId="2" applyFont="1" applyBorder="1" applyAlignment="1">
      <alignment horizontal="center" vertical="center"/>
    </xf>
    <xf numFmtId="0" fontId="4" fillId="0" borderId="17" xfId="2" applyFont="1" applyBorder="1" applyAlignment="1">
      <alignment horizontal="center" vertical="center"/>
    </xf>
    <xf numFmtId="49" fontId="4" fillId="0" borderId="19"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2" xfId="0" applyNumberFormat="1" applyFont="1" applyBorder="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20" fillId="0" borderId="0" xfId="0" applyFont="1" applyAlignment="1">
      <alignment horizontal="left" vertical="center" wrapText="1"/>
    </xf>
    <xf numFmtId="38" fontId="18" fillId="2" borderId="39" xfId="0" applyNumberFormat="1" applyFont="1" applyFill="1" applyBorder="1" applyAlignment="1" applyProtection="1">
      <alignment horizontal="right" vertical="center"/>
      <protection locked="0"/>
    </xf>
    <xf numFmtId="40" fontId="18" fillId="2" borderId="6" xfId="0" applyNumberFormat="1" applyFont="1" applyFill="1" applyBorder="1" applyAlignment="1" applyProtection="1">
      <alignment horizontal="right" vertical="center"/>
      <protection locked="0"/>
    </xf>
    <xf numFmtId="0" fontId="4" fillId="0" borderId="16"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38" fontId="18" fillId="2" borderId="9" xfId="0" applyNumberFormat="1" applyFont="1" applyFill="1" applyBorder="1" applyAlignment="1" applyProtection="1">
      <alignment horizontal="left" vertical="center"/>
      <protection locked="0"/>
    </xf>
    <xf numFmtId="49" fontId="18" fillId="2" borderId="11" xfId="0" applyNumberFormat="1" applyFont="1" applyFill="1" applyBorder="1" applyAlignment="1" applyProtection="1">
      <alignment horizontal="left" vertical="center"/>
      <protection locked="0"/>
    </xf>
    <xf numFmtId="38" fontId="18" fillId="2" borderId="41" xfId="0" applyNumberFormat="1" applyFont="1" applyFill="1" applyBorder="1" applyAlignment="1" applyProtection="1">
      <alignment horizontal="right" vertical="center"/>
      <protection locked="0"/>
    </xf>
    <xf numFmtId="40" fontId="18" fillId="2" borderId="9" xfId="0" applyNumberFormat="1" applyFont="1" applyFill="1" applyBorder="1" applyAlignment="1" applyProtection="1">
      <alignment horizontal="right" vertical="center"/>
      <protection locked="0"/>
    </xf>
    <xf numFmtId="38" fontId="18" fillId="2" borderId="0" xfId="0" applyNumberFormat="1" applyFont="1" applyFill="1" applyAlignment="1" applyProtection="1">
      <alignment horizontal="right" vertical="center"/>
      <protection locked="0"/>
    </xf>
    <xf numFmtId="0" fontId="17" fillId="0" borderId="0" xfId="0" applyFont="1" applyAlignment="1">
      <alignment vertical="top" wrapText="1"/>
    </xf>
    <xf numFmtId="0" fontId="17" fillId="0" borderId="0" xfId="0" applyFont="1" applyAlignment="1">
      <alignment vertical="top"/>
    </xf>
    <xf numFmtId="49" fontId="18" fillId="2" borderId="38" xfId="2" applyNumberFormat="1" applyFont="1" applyFill="1" applyBorder="1" applyAlignment="1" applyProtection="1">
      <alignment horizontal="center" vertical="center"/>
      <protection locked="0"/>
    </xf>
    <xf numFmtId="49" fontId="18" fillId="2" borderId="3" xfId="2" applyNumberFormat="1" applyFont="1" applyFill="1" applyBorder="1" applyAlignment="1" applyProtection="1">
      <alignment horizontal="center" vertical="center"/>
      <protection locked="0"/>
    </xf>
    <xf numFmtId="49" fontId="18" fillId="2" borderId="4" xfId="2" applyNumberFormat="1" applyFont="1" applyFill="1" applyBorder="1" applyAlignment="1" applyProtection="1">
      <alignment horizontal="center" vertical="center"/>
      <protection locked="0"/>
    </xf>
    <xf numFmtId="0" fontId="4" fillId="0" borderId="3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7" fillId="0" borderId="0" xfId="0" applyFont="1" applyAlignment="1">
      <alignment horizontal="left" vertical="center" wrapText="1"/>
    </xf>
    <xf numFmtId="49" fontId="18" fillId="2" borderId="0" xfId="0" applyNumberFormat="1" applyFont="1" applyFill="1" applyAlignment="1" applyProtection="1">
      <alignment horizontal="left" vertical="center"/>
      <protection locked="0"/>
    </xf>
    <xf numFmtId="178" fontId="18" fillId="2" borderId="0" xfId="0" applyNumberFormat="1" applyFont="1" applyFill="1" applyAlignment="1" applyProtection="1">
      <alignment horizontal="left" vertical="center"/>
      <protection locked="0"/>
    </xf>
    <xf numFmtId="184" fontId="18" fillId="2" borderId="0" xfId="0" applyNumberFormat="1" applyFont="1" applyFill="1" applyAlignment="1" applyProtection="1">
      <alignment horizontal="left" vertical="center"/>
      <protection locked="0"/>
    </xf>
    <xf numFmtId="181" fontId="18" fillId="2" borderId="0" xfId="0" applyNumberFormat="1" applyFont="1" applyFill="1" applyAlignment="1" applyProtection="1">
      <alignment horizontal="left" vertical="center"/>
      <protection locked="0"/>
    </xf>
    <xf numFmtId="49" fontId="18" fillId="2" borderId="0" xfId="0" applyNumberFormat="1" applyFont="1" applyFill="1" applyAlignment="1" applyProtection="1">
      <alignment horizontal="left" vertical="center" shrinkToFit="1"/>
      <protection locked="0"/>
    </xf>
    <xf numFmtId="0" fontId="18" fillId="2" borderId="0" xfId="0" applyFont="1" applyFill="1" applyAlignment="1" applyProtection="1">
      <alignment horizontal="left" vertical="center" shrinkToFit="1"/>
      <protection locked="0"/>
    </xf>
    <xf numFmtId="0" fontId="7" fillId="0" borderId="0" xfId="1" applyFont="1" applyAlignment="1">
      <alignment horizontal="right" vertical="top"/>
    </xf>
    <xf numFmtId="179" fontId="7" fillId="0" borderId="0" xfId="1" applyNumberFormat="1" applyFont="1" applyAlignment="1">
      <alignment horizontal="right" vertical="top"/>
    </xf>
    <xf numFmtId="0" fontId="18" fillId="2" borderId="0" xfId="0" applyFont="1" applyFill="1" applyAlignment="1" applyProtection="1">
      <alignment horizontal="left" vertical="center"/>
      <protection locked="0"/>
    </xf>
    <xf numFmtId="182" fontId="18" fillId="2" borderId="0" xfId="0" applyNumberFormat="1" applyFont="1" applyFill="1" applyAlignment="1" applyProtection="1">
      <alignment horizontal="left" vertical="center"/>
      <protection locked="0"/>
    </xf>
    <xf numFmtId="0" fontId="4" fillId="0" borderId="0" xfId="0" applyFont="1">
      <alignment vertical="center"/>
    </xf>
    <xf numFmtId="0" fontId="15" fillId="0" borderId="0" xfId="0" applyFont="1" applyAlignment="1">
      <alignment vertical="top"/>
    </xf>
    <xf numFmtId="38" fontId="18" fillId="2" borderId="0" xfId="0" applyNumberFormat="1" applyFont="1" applyFill="1" applyAlignment="1" applyProtection="1">
      <alignment horizontal="left" vertical="center"/>
      <protection locked="0"/>
    </xf>
    <xf numFmtId="14" fontId="18" fillId="2" borderId="0" xfId="0" applyNumberFormat="1" applyFont="1" applyFill="1" applyAlignment="1" applyProtection="1">
      <alignment horizontal="left" vertical="center"/>
      <protection locked="0"/>
    </xf>
    <xf numFmtId="182" fontId="18" fillId="3" borderId="0" xfId="0" applyNumberFormat="1" applyFont="1" applyFill="1" applyAlignment="1">
      <alignment horizontal="left" vertical="center"/>
    </xf>
    <xf numFmtId="49" fontId="18" fillId="2" borderId="0" xfId="2" applyNumberFormat="1" applyFont="1" applyFill="1" applyAlignment="1" applyProtection="1">
      <alignment horizontal="left" vertical="top" wrapText="1"/>
      <protection locked="0"/>
    </xf>
    <xf numFmtId="0" fontId="18" fillId="2" borderId="0" xfId="2" applyFont="1" applyFill="1" applyAlignment="1" applyProtection="1">
      <alignment horizontal="left" vertical="top" wrapText="1"/>
      <protection locked="0"/>
    </xf>
    <xf numFmtId="0" fontId="4" fillId="0" borderId="19" xfId="2" applyFont="1" applyBorder="1" applyAlignment="1">
      <alignment horizontal="left" vertical="center"/>
    </xf>
    <xf numFmtId="0" fontId="4" fillId="0" borderId="33" xfId="2" applyFont="1" applyBorder="1" applyAlignment="1">
      <alignment horizontal="left" vertical="center"/>
    </xf>
    <xf numFmtId="0" fontId="4" fillId="0" borderId="32" xfId="2" applyFont="1" applyBorder="1" applyAlignment="1">
      <alignment horizontal="left" vertical="center" wrapText="1"/>
    </xf>
    <xf numFmtId="0" fontId="4" fillId="0" borderId="1" xfId="2" applyFont="1" applyBorder="1" applyAlignment="1">
      <alignment horizontal="left" vertical="center" wrapText="1"/>
    </xf>
    <xf numFmtId="0" fontId="4" fillId="0" borderId="33" xfId="2" applyFont="1" applyBorder="1" applyAlignment="1">
      <alignment horizontal="left" vertical="center" wrapText="1"/>
    </xf>
    <xf numFmtId="49" fontId="24" fillId="3" borderId="52" xfId="2" applyNumberFormat="1" applyFont="1" applyFill="1" applyBorder="1" applyAlignment="1">
      <alignment horizontal="left" vertical="top" wrapText="1"/>
    </xf>
    <xf numFmtId="49" fontId="24" fillId="3" borderId="22" xfId="2" applyNumberFormat="1" applyFont="1" applyFill="1" applyBorder="1" applyAlignment="1">
      <alignment horizontal="left" vertical="top" wrapText="1"/>
    </xf>
    <xf numFmtId="49" fontId="24" fillId="3" borderId="40" xfId="2" applyNumberFormat="1" applyFont="1" applyFill="1" applyBorder="1" applyAlignment="1">
      <alignment horizontal="left" vertical="top" wrapText="1"/>
    </xf>
    <xf numFmtId="0" fontId="22" fillId="0" borderId="5" xfId="0" applyFont="1" applyBorder="1" applyAlignment="1">
      <alignment vertical="center" wrapText="1"/>
    </xf>
    <xf numFmtId="0" fontId="22" fillId="0" borderId="6" xfId="0" applyFont="1" applyBorder="1" applyAlignment="1">
      <alignment vertical="center" wrapText="1"/>
    </xf>
    <xf numFmtId="0" fontId="22" fillId="0" borderId="24" xfId="0" applyFont="1" applyBorder="1" applyAlignment="1">
      <alignment vertical="center" wrapText="1"/>
    </xf>
    <xf numFmtId="0" fontId="17" fillId="0" borderId="0" xfId="0" quotePrefix="1" applyFont="1" applyAlignment="1">
      <alignment vertical="top" wrapText="1"/>
    </xf>
    <xf numFmtId="49" fontId="18" fillId="2" borderId="38" xfId="0" applyNumberFormat="1" applyFont="1" applyFill="1" applyBorder="1" applyAlignment="1" applyProtection="1">
      <alignment horizontal="left" vertical="center"/>
      <protection locked="0"/>
    </xf>
    <xf numFmtId="49" fontId="18" fillId="2" borderId="3" xfId="0" applyNumberFormat="1" applyFont="1" applyFill="1" applyBorder="1" applyAlignment="1" applyProtection="1">
      <alignment horizontal="left" vertical="center"/>
      <protection locked="0"/>
    </xf>
    <xf numFmtId="49" fontId="18" fillId="2" borderId="29" xfId="0" applyNumberFormat="1" applyFont="1" applyFill="1" applyBorder="1" applyAlignment="1" applyProtection="1">
      <alignment horizontal="left" vertical="center"/>
      <protection locked="0"/>
    </xf>
    <xf numFmtId="0" fontId="4" fillId="0" borderId="14" xfId="2" applyFont="1" applyBorder="1" applyAlignment="1">
      <alignment horizontal="left" vertical="center"/>
    </xf>
    <xf numFmtId="0" fontId="4" fillId="0" borderId="15" xfId="2" applyFont="1" applyBorder="1" applyAlignment="1">
      <alignment horizontal="lef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89">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000000"/>
      <color rgb="FFA6A6A6"/>
      <color rgb="FFFFE1FF"/>
      <color rgb="FFE2EFDA"/>
      <color rgb="FFFF0000"/>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556"/>
  <sheetViews>
    <sheetView showGridLines="0" tabSelected="1" topLeftCell="B1" zoomScaleNormal="100" workbookViewId="0">
      <selection activeCell="B1" sqref="B1"/>
    </sheetView>
  </sheetViews>
  <sheetFormatPr defaultColWidth="9" defaultRowHeight="13.5" x14ac:dyDescent="0.15"/>
  <cols>
    <col min="1" max="1" width="4.875" style="125" hidden="1" customWidth="1"/>
    <col min="2" max="3" width="1.625" style="11" customWidth="1"/>
    <col min="4" max="5" width="5.625" style="11" customWidth="1"/>
    <col min="6" max="6" width="5.25" style="11" customWidth="1"/>
    <col min="7" max="7" width="5.625" style="11" customWidth="1"/>
    <col min="8" max="8" width="7" style="11" customWidth="1"/>
    <col min="9" max="9" width="1.625" style="11" customWidth="1"/>
    <col min="10" max="10" width="7.625" style="11" customWidth="1"/>
    <col min="11" max="11" width="5.625" style="11" customWidth="1"/>
    <col min="12" max="12" width="7.125" style="11" customWidth="1"/>
    <col min="13" max="13" width="5.625" style="11" customWidth="1"/>
    <col min="14" max="14" width="7" style="11" customWidth="1"/>
    <col min="15" max="15" width="7.625" style="11" customWidth="1"/>
    <col min="16" max="17" width="8.125" style="11" customWidth="1"/>
    <col min="18" max="18" width="2.375" style="11" customWidth="1"/>
    <col min="19" max="19" width="10" style="11" customWidth="1"/>
    <col min="20" max="20" width="15.625" style="11" customWidth="1"/>
    <col min="21" max="22" width="7.625" style="11" customWidth="1"/>
    <col min="23" max="24" width="5.625" style="11" customWidth="1"/>
    <col min="25" max="25" width="10.625" style="11" customWidth="1"/>
    <col min="26" max="26" width="2.625" style="11" customWidth="1"/>
    <col min="27" max="27" width="3.625" style="11" customWidth="1"/>
    <col min="28" max="16384" width="9" style="11"/>
  </cols>
  <sheetData>
    <row r="1" spans="1:27" ht="30" customHeight="1" x14ac:dyDescent="0.15">
      <c r="A1" s="9" t="s">
        <v>676</v>
      </c>
      <c r="B1" s="9"/>
      <c r="C1" s="10" t="s">
        <v>877</v>
      </c>
      <c r="D1" s="10"/>
      <c r="U1" s="12"/>
      <c r="V1" s="12"/>
      <c r="W1" s="452" t="s">
        <v>874</v>
      </c>
      <c r="X1" s="453"/>
      <c r="Y1" s="453"/>
      <c r="Z1" s="453"/>
      <c r="AA1" s="13"/>
    </row>
    <row r="2" spans="1:27" ht="15" hidden="1" customHeight="1" x14ac:dyDescent="0.15">
      <c r="A2" s="9" t="s">
        <v>4</v>
      </c>
      <c r="B2" s="9"/>
      <c r="C2" s="14"/>
      <c r="D2" s="14"/>
      <c r="E2" s="14"/>
      <c r="F2" s="14"/>
      <c r="G2" s="14"/>
      <c r="H2" s="14"/>
      <c r="AA2" s="13"/>
    </row>
    <row r="3" spans="1:27" ht="30" customHeight="1" x14ac:dyDescent="0.15">
      <c r="A3" s="15" t="s">
        <v>875</v>
      </c>
      <c r="B3" s="15"/>
      <c r="C3" s="11" t="s">
        <v>878</v>
      </c>
      <c r="AA3" s="13"/>
    </row>
    <row r="4" spans="1:27" ht="5.25" customHeight="1" x14ac:dyDescent="0.15">
      <c r="A4" s="15"/>
      <c r="B4" s="15"/>
      <c r="C4" s="16"/>
      <c r="D4" s="17"/>
      <c r="E4" s="17"/>
      <c r="F4" s="17"/>
      <c r="G4" s="17"/>
      <c r="H4" s="17"/>
      <c r="I4" s="17"/>
      <c r="J4" s="17"/>
      <c r="K4" s="17"/>
      <c r="L4" s="17"/>
      <c r="M4" s="17"/>
      <c r="N4" s="17"/>
      <c r="O4" s="17"/>
      <c r="P4" s="17"/>
      <c r="Q4" s="17"/>
      <c r="R4" s="17"/>
      <c r="S4" s="17"/>
      <c r="T4" s="17"/>
      <c r="U4" s="17"/>
      <c r="V4" s="17"/>
      <c r="W4" s="17"/>
      <c r="X4" s="17"/>
      <c r="Y4" s="17"/>
      <c r="Z4" s="18"/>
    </row>
    <row r="5" spans="1:27" ht="15" customHeight="1" x14ac:dyDescent="0.15">
      <c r="A5" s="15"/>
      <c r="B5" s="19"/>
      <c r="C5" s="20" t="s">
        <v>57</v>
      </c>
      <c r="D5" s="21"/>
      <c r="E5" s="21"/>
      <c r="F5" s="21"/>
      <c r="G5" s="21"/>
      <c r="H5" s="21"/>
      <c r="I5" s="21"/>
      <c r="J5" s="21"/>
      <c r="K5" s="21"/>
      <c r="L5" s="21"/>
      <c r="M5" s="21"/>
      <c r="N5" s="21"/>
      <c r="O5" s="21"/>
      <c r="P5" s="21"/>
      <c r="Q5" s="21"/>
      <c r="R5" s="21"/>
      <c r="S5" s="21"/>
      <c r="T5" s="21"/>
      <c r="U5" s="21"/>
      <c r="V5" s="21"/>
      <c r="W5" s="21"/>
      <c r="X5" s="21"/>
      <c r="Y5" s="21"/>
      <c r="Z5" s="22"/>
    </row>
    <row r="6" spans="1:27" ht="15" customHeight="1" x14ac:dyDescent="0.15">
      <c r="A6" s="15"/>
      <c r="B6" s="15"/>
      <c r="C6" s="20" t="s">
        <v>1</v>
      </c>
      <c r="D6" s="21"/>
      <c r="E6" s="21"/>
      <c r="F6" s="21"/>
      <c r="G6" s="21"/>
      <c r="H6" s="21"/>
      <c r="I6" s="21"/>
      <c r="J6" s="21"/>
      <c r="K6" s="21"/>
      <c r="L6" s="21"/>
      <c r="M6" s="21"/>
      <c r="N6" s="21"/>
      <c r="O6" s="21"/>
      <c r="P6" s="21"/>
      <c r="Q6" s="21"/>
      <c r="R6" s="21"/>
      <c r="S6" s="21"/>
      <c r="T6" s="21"/>
      <c r="U6" s="21"/>
      <c r="V6" s="21"/>
      <c r="W6" s="21"/>
      <c r="X6" s="21"/>
      <c r="Y6" s="21"/>
      <c r="Z6" s="22"/>
    </row>
    <row r="7" spans="1:27" ht="15" customHeight="1" x14ac:dyDescent="0.15">
      <c r="A7" s="15"/>
      <c r="B7" s="15"/>
      <c r="C7" s="20" t="s">
        <v>2</v>
      </c>
      <c r="D7" s="21"/>
      <c r="E7" s="21"/>
      <c r="F7" s="21"/>
      <c r="G7" s="21"/>
      <c r="H7" s="21"/>
      <c r="I7" s="21"/>
      <c r="J7" s="21"/>
      <c r="K7" s="21"/>
      <c r="L7" s="21"/>
      <c r="M7" s="21"/>
      <c r="N7" s="21"/>
      <c r="O7" s="21"/>
      <c r="P7" s="21"/>
      <c r="Q7" s="21"/>
      <c r="R7" s="21"/>
      <c r="S7" s="21"/>
      <c r="T7" s="21"/>
      <c r="U7" s="21"/>
      <c r="V7" s="21"/>
      <c r="W7" s="21"/>
      <c r="X7" s="21"/>
      <c r="Y7" s="21"/>
      <c r="Z7" s="22"/>
    </row>
    <row r="8" spans="1:27" ht="15" hidden="1" customHeight="1" x14ac:dyDescent="0.15">
      <c r="A8" s="15"/>
      <c r="B8" s="15"/>
      <c r="C8" s="20"/>
      <c r="D8" s="21"/>
      <c r="E8" s="21"/>
      <c r="F8" s="21"/>
      <c r="G8" s="21"/>
      <c r="H8" s="21"/>
      <c r="I8" s="21"/>
      <c r="J8" s="21"/>
      <c r="K8" s="21"/>
      <c r="L8" s="21"/>
      <c r="M8" s="21"/>
      <c r="N8" s="21"/>
      <c r="O8" s="21"/>
      <c r="P8" s="21"/>
      <c r="Q8" s="21"/>
      <c r="R8" s="21"/>
      <c r="S8" s="21"/>
      <c r="T8" s="21"/>
      <c r="U8" s="21"/>
      <c r="V8" s="21"/>
      <c r="W8" s="21"/>
      <c r="X8" s="21"/>
      <c r="Y8" s="21"/>
      <c r="Z8" s="22"/>
    </row>
    <row r="9" spans="1:27" ht="5.25" customHeight="1" x14ac:dyDescent="0.15">
      <c r="A9" s="15"/>
      <c r="B9" s="15"/>
      <c r="C9" s="23"/>
      <c r="D9" s="24"/>
      <c r="E9" s="24"/>
      <c r="F9" s="24"/>
      <c r="G9" s="24"/>
      <c r="H9" s="24"/>
      <c r="I9" s="24"/>
      <c r="J9" s="24"/>
      <c r="K9" s="24"/>
      <c r="L9" s="24"/>
      <c r="M9" s="24"/>
      <c r="N9" s="24"/>
      <c r="O9" s="24"/>
      <c r="P9" s="24"/>
      <c r="Q9" s="24"/>
      <c r="R9" s="24"/>
      <c r="S9" s="24"/>
      <c r="T9" s="24"/>
      <c r="U9" s="24"/>
      <c r="V9" s="24"/>
      <c r="W9" s="24"/>
      <c r="X9" s="24"/>
      <c r="Y9" s="24"/>
      <c r="Z9" s="25"/>
    </row>
    <row r="10" spans="1:27" ht="30" customHeight="1" x14ac:dyDescent="0.15">
      <c r="A10" s="15"/>
      <c r="B10" s="15"/>
    </row>
    <row r="11" spans="1:27" ht="15.75" hidden="1" customHeight="1" x14ac:dyDescent="0.15">
      <c r="A11" s="26"/>
      <c r="B11" s="15"/>
    </row>
    <row r="12" spans="1:27" ht="15.75" hidden="1" customHeight="1" x14ac:dyDescent="0.15">
      <c r="A12" s="26"/>
      <c r="B12" s="15"/>
    </row>
    <row r="13" spans="1:27" ht="20.100000000000001" customHeight="1" x14ac:dyDescent="0.15">
      <c r="A13" s="15"/>
      <c r="B13" s="15"/>
      <c r="C13" s="267" t="s">
        <v>9</v>
      </c>
      <c r="D13" s="268"/>
      <c r="E13" s="268"/>
      <c r="F13" s="268"/>
      <c r="G13" s="268"/>
      <c r="H13" s="386"/>
    </row>
    <row r="14" spans="1:27" ht="15" customHeight="1" x14ac:dyDescent="0.15">
      <c r="A14" s="15"/>
      <c r="B14" s="15"/>
      <c r="C14" s="27"/>
      <c r="D14" s="28"/>
      <c r="E14" s="28"/>
      <c r="F14" s="28"/>
      <c r="G14" s="28"/>
      <c r="H14" s="28"/>
      <c r="I14" s="29"/>
      <c r="J14" s="29"/>
      <c r="K14" s="29"/>
      <c r="L14" s="29"/>
      <c r="M14" s="29"/>
      <c r="N14" s="29"/>
      <c r="O14" s="29"/>
      <c r="P14" s="29"/>
      <c r="Q14" s="29"/>
      <c r="R14" s="29"/>
      <c r="S14" s="29"/>
      <c r="T14" s="29"/>
      <c r="U14" s="29"/>
      <c r="V14" s="29"/>
      <c r="W14" s="29"/>
      <c r="X14" s="29"/>
      <c r="Y14" s="29"/>
      <c r="Z14" s="30"/>
    </row>
    <row r="15" spans="1:27" ht="15.75" hidden="1" customHeight="1" x14ac:dyDescent="0.15">
      <c r="A15" s="15"/>
      <c r="B15" s="15"/>
      <c r="C15" s="31"/>
      <c r="D15" s="32"/>
      <c r="E15" s="456"/>
      <c r="F15" s="456"/>
      <c r="G15" s="456"/>
      <c r="H15" s="456"/>
      <c r="I15" s="34"/>
      <c r="J15" s="457"/>
      <c r="K15" s="457"/>
      <c r="L15" s="457"/>
      <c r="M15" s="457"/>
      <c r="N15" s="457"/>
      <c r="O15" s="457"/>
      <c r="P15" s="457"/>
      <c r="Q15" s="457"/>
      <c r="R15" s="457"/>
      <c r="S15" s="457"/>
      <c r="T15" s="457"/>
      <c r="U15" s="457"/>
      <c r="V15" s="457"/>
      <c r="W15" s="457"/>
      <c r="X15" s="457"/>
      <c r="Y15" s="457"/>
      <c r="Z15" s="36"/>
    </row>
    <row r="16" spans="1:27" ht="15.75" hidden="1" customHeight="1" x14ac:dyDescent="0.15">
      <c r="A16" s="15"/>
      <c r="B16" s="15"/>
      <c r="C16" s="31"/>
      <c r="D16" s="32"/>
      <c r="E16" s="33"/>
      <c r="F16" s="33"/>
      <c r="G16" s="33"/>
      <c r="H16" s="33"/>
      <c r="I16" s="34"/>
      <c r="J16" s="35"/>
      <c r="K16" s="35"/>
      <c r="L16" s="35"/>
      <c r="M16" s="35"/>
      <c r="N16" s="35"/>
      <c r="O16" s="35"/>
      <c r="P16" s="35"/>
      <c r="Q16" s="35"/>
      <c r="R16" s="35"/>
      <c r="S16" s="35"/>
      <c r="T16" s="35"/>
      <c r="U16" s="35"/>
      <c r="V16" s="35"/>
      <c r="W16" s="35"/>
      <c r="X16" s="35"/>
      <c r="Y16" s="35"/>
      <c r="Z16" s="36"/>
    </row>
    <row r="17" spans="1:26" ht="15.75" hidden="1" customHeight="1" x14ac:dyDescent="0.15">
      <c r="A17" s="15"/>
      <c r="B17" s="15"/>
      <c r="C17" s="31"/>
      <c r="D17" s="32"/>
      <c r="E17" s="33"/>
      <c r="F17" s="33"/>
      <c r="G17" s="33"/>
      <c r="H17" s="33"/>
      <c r="I17" s="34"/>
      <c r="J17" s="35"/>
      <c r="K17" s="35"/>
      <c r="L17" s="35"/>
      <c r="M17" s="35"/>
      <c r="N17" s="35"/>
      <c r="O17" s="35"/>
      <c r="P17" s="35"/>
      <c r="Q17" s="35"/>
      <c r="R17" s="35"/>
      <c r="S17" s="35"/>
      <c r="T17" s="35"/>
      <c r="U17" s="35"/>
      <c r="V17" s="35"/>
      <c r="W17" s="35"/>
      <c r="X17" s="35"/>
      <c r="Y17" s="35"/>
      <c r="Z17" s="36"/>
    </row>
    <row r="18" spans="1:26" ht="15.75" hidden="1" customHeight="1" x14ac:dyDescent="0.15">
      <c r="A18" s="15"/>
      <c r="B18" s="15"/>
      <c r="C18" s="31"/>
      <c r="D18" s="32"/>
      <c r="E18" s="33"/>
      <c r="F18" s="33"/>
      <c r="G18" s="33"/>
      <c r="H18" s="33"/>
      <c r="I18" s="34"/>
      <c r="J18" s="35"/>
      <c r="K18" s="35"/>
      <c r="L18" s="35"/>
      <c r="M18" s="35"/>
      <c r="N18" s="35"/>
      <c r="O18" s="35"/>
      <c r="P18" s="35"/>
      <c r="Q18" s="35"/>
      <c r="R18" s="35"/>
      <c r="S18" s="35"/>
      <c r="T18" s="35"/>
      <c r="U18" s="35"/>
      <c r="V18" s="35"/>
      <c r="W18" s="35"/>
      <c r="X18" s="35"/>
      <c r="Y18" s="35"/>
      <c r="Z18" s="36"/>
    </row>
    <row r="19" spans="1:26" ht="15.75" hidden="1" customHeight="1" x14ac:dyDescent="0.15">
      <c r="A19" s="15"/>
      <c r="B19" s="15"/>
      <c r="C19" s="31"/>
      <c r="D19" s="32"/>
      <c r="E19" s="33"/>
      <c r="F19" s="33"/>
      <c r="G19" s="33"/>
      <c r="H19" s="33"/>
      <c r="I19" s="34"/>
      <c r="J19" s="35"/>
      <c r="K19" s="35"/>
      <c r="L19" s="35"/>
      <c r="M19" s="35"/>
      <c r="N19" s="35"/>
      <c r="O19" s="35"/>
      <c r="P19" s="35"/>
      <c r="Q19" s="35"/>
      <c r="R19" s="35"/>
      <c r="S19" s="35"/>
      <c r="T19" s="35"/>
      <c r="U19" s="35"/>
      <c r="V19" s="35"/>
      <c r="W19" s="35"/>
      <c r="X19" s="35"/>
      <c r="Y19" s="35"/>
      <c r="Z19" s="36"/>
    </row>
    <row r="20" spans="1:26" ht="20.100000000000001" customHeight="1" x14ac:dyDescent="0.15">
      <c r="A20" s="15">
        <f>IFERROR(IF(TRIM($I20)="",1001,0),3)</f>
        <v>1001</v>
      </c>
      <c r="B20" s="15"/>
      <c r="C20" s="31"/>
      <c r="D20" s="32">
        <v>1</v>
      </c>
      <c r="E20" s="11" t="s">
        <v>10</v>
      </c>
      <c r="I20" s="448"/>
      <c r="J20" s="449"/>
      <c r="K20" s="449"/>
      <c r="L20" s="449"/>
      <c r="M20" s="449"/>
      <c r="N20" s="33"/>
      <c r="O20" s="33"/>
      <c r="P20" s="33"/>
      <c r="Q20" s="33"/>
      <c r="R20" s="33"/>
      <c r="S20" s="33"/>
      <c r="T20" s="33"/>
      <c r="U20" s="33"/>
      <c r="V20" s="33"/>
      <c r="W20" s="33"/>
      <c r="X20" s="33"/>
      <c r="Y20" s="33"/>
      <c r="Z20" s="36"/>
    </row>
    <row r="21" spans="1:26" ht="20.100000000000001" customHeight="1" x14ac:dyDescent="0.15">
      <c r="A21" s="15"/>
      <c r="B21" s="15"/>
      <c r="C21" s="31"/>
      <c r="D21" s="32"/>
      <c r="E21" s="33"/>
      <c r="F21" s="33"/>
      <c r="G21" s="33"/>
      <c r="H21" s="33"/>
      <c r="I21" s="34"/>
      <c r="J21" s="37" t="s">
        <v>55</v>
      </c>
      <c r="K21" s="35"/>
      <c r="L21" s="35"/>
      <c r="M21" s="35"/>
      <c r="N21" s="35"/>
      <c r="O21" s="35"/>
      <c r="P21" s="35"/>
      <c r="Q21" s="35"/>
      <c r="R21" s="35"/>
      <c r="S21" s="35"/>
      <c r="T21" s="35"/>
      <c r="U21" s="35"/>
      <c r="V21" s="35"/>
      <c r="W21" s="35"/>
      <c r="X21" s="35"/>
      <c r="Y21" s="35"/>
      <c r="Z21" s="36"/>
    </row>
    <row r="22" spans="1:26" ht="20.100000000000001" customHeight="1" x14ac:dyDescent="0.15">
      <c r="A22" s="15">
        <f>IFERROR(IF(AND(TRIM($I22)&lt;&gt;"", OR(ISERROR(FIND("@"&amp;LEFT($I22,3)&amp;"@", 都道府県3))=FALSE, ISERROR(FIND("@"&amp;LEFT($I22,4)&amp;"@",都道府県4))=FALSE))=FALSE,1001,0),3)</f>
        <v>1001</v>
      </c>
      <c r="B22" s="15"/>
      <c r="C22" s="31"/>
      <c r="D22" s="32">
        <v>2</v>
      </c>
      <c r="E22" s="11" t="s">
        <v>11</v>
      </c>
      <c r="I22" s="450"/>
      <c r="J22" s="450"/>
      <c r="K22" s="450"/>
      <c r="L22" s="450"/>
      <c r="M22" s="450"/>
      <c r="N22" s="450"/>
      <c r="O22" s="450"/>
      <c r="P22" s="450"/>
      <c r="Q22" s="451"/>
      <c r="R22" s="450"/>
      <c r="S22" s="450"/>
      <c r="T22" s="450"/>
      <c r="U22" s="450"/>
      <c r="V22" s="450"/>
      <c r="W22" s="450"/>
      <c r="X22" s="450"/>
      <c r="Y22" s="450"/>
      <c r="Z22" s="36"/>
    </row>
    <row r="23" spans="1:26" ht="20.100000000000001" customHeight="1" x14ac:dyDescent="0.15">
      <c r="A23" s="15"/>
      <c r="B23" s="15"/>
      <c r="C23" s="31"/>
      <c r="D23" s="32"/>
      <c r="E23" s="33"/>
      <c r="F23" s="33"/>
      <c r="G23" s="33"/>
      <c r="H23" s="33"/>
      <c r="I23" s="34"/>
      <c r="J23" s="37" t="s">
        <v>12</v>
      </c>
      <c r="K23" s="35"/>
      <c r="L23" s="35"/>
      <c r="M23" s="35"/>
      <c r="N23" s="35"/>
      <c r="O23" s="35"/>
      <c r="P23" s="35"/>
      <c r="Q23" s="35"/>
      <c r="R23" s="35"/>
      <c r="S23" s="35"/>
      <c r="T23" s="35"/>
      <c r="U23" s="35"/>
      <c r="V23" s="35"/>
      <c r="W23" s="35"/>
      <c r="X23" s="35"/>
      <c r="Y23" s="35"/>
      <c r="Z23" s="36"/>
    </row>
    <row r="24" spans="1:26" ht="20.100000000000001" customHeight="1" x14ac:dyDescent="0.15">
      <c r="A24" s="15">
        <f>IFERROR(IF(TRIM($I24)="",1001,0),3)</f>
        <v>1001</v>
      </c>
      <c r="B24" s="15"/>
      <c r="C24" s="31"/>
      <c r="D24" s="32">
        <v>3</v>
      </c>
      <c r="E24" s="11" t="s">
        <v>13</v>
      </c>
      <c r="I24" s="446"/>
      <c r="J24" s="446"/>
      <c r="K24" s="446"/>
      <c r="L24" s="446"/>
      <c r="M24" s="446"/>
      <c r="N24" s="446"/>
      <c r="O24" s="446"/>
      <c r="P24" s="446"/>
      <c r="Q24" s="454"/>
      <c r="R24" s="446"/>
      <c r="S24" s="446"/>
      <c r="T24" s="446"/>
      <c r="U24" s="446"/>
      <c r="V24" s="446"/>
      <c r="W24" s="446"/>
      <c r="X24" s="446"/>
      <c r="Y24" s="446"/>
      <c r="Z24" s="36"/>
    </row>
    <row r="25" spans="1:26" ht="20.100000000000001" customHeight="1" x14ac:dyDescent="0.15">
      <c r="A25" s="15"/>
      <c r="B25" s="15"/>
      <c r="C25" s="38"/>
      <c r="D25" s="33"/>
      <c r="E25" s="33"/>
      <c r="F25" s="33"/>
      <c r="G25" s="33"/>
      <c r="H25" s="33"/>
      <c r="I25" s="34"/>
      <c r="J25" s="37" t="s">
        <v>50</v>
      </c>
      <c r="K25" s="35"/>
      <c r="L25" s="35"/>
      <c r="M25" s="35"/>
      <c r="N25" s="35"/>
      <c r="O25" s="35"/>
      <c r="P25" s="35"/>
      <c r="Q25" s="35"/>
      <c r="R25" s="35"/>
      <c r="S25" s="35"/>
      <c r="T25" s="35"/>
      <c r="U25" s="35"/>
      <c r="V25" s="35"/>
      <c r="W25" s="35"/>
      <c r="X25" s="35"/>
      <c r="Y25" s="35"/>
      <c r="Z25" s="36"/>
    </row>
    <row r="26" spans="1:26" ht="20.100000000000001" customHeight="1" x14ac:dyDescent="0.15">
      <c r="A26" s="15">
        <f>IFERROR(IF(TRIM($I26)="",1001,0),3)</f>
        <v>1001</v>
      </c>
      <c r="B26" s="15"/>
      <c r="C26" s="31"/>
      <c r="D26" s="32">
        <v>4</v>
      </c>
      <c r="E26" s="11" t="s">
        <v>14</v>
      </c>
      <c r="I26" s="446"/>
      <c r="J26" s="446"/>
      <c r="K26" s="446"/>
      <c r="L26" s="446"/>
      <c r="M26" s="446"/>
      <c r="N26" s="446"/>
      <c r="O26" s="446"/>
      <c r="P26" s="446"/>
      <c r="Q26" s="454"/>
      <c r="R26" s="446"/>
      <c r="S26" s="446"/>
      <c r="T26" s="446"/>
      <c r="U26" s="446"/>
      <c r="V26" s="446"/>
      <c r="W26" s="446"/>
      <c r="X26" s="446"/>
      <c r="Y26" s="446"/>
      <c r="Z26" s="36"/>
    </row>
    <row r="27" spans="1:26" ht="20.100000000000001" customHeight="1" x14ac:dyDescent="0.15">
      <c r="A27" s="15"/>
      <c r="B27" s="15"/>
      <c r="C27" s="38"/>
      <c r="D27" s="33"/>
      <c r="E27" s="33"/>
      <c r="F27" s="33"/>
      <c r="G27" s="33"/>
      <c r="H27" s="33"/>
      <c r="I27" s="34"/>
      <c r="J27" s="37" t="s">
        <v>51</v>
      </c>
      <c r="K27" s="35"/>
      <c r="L27" s="35"/>
      <c r="M27" s="35"/>
      <c r="N27" s="35"/>
      <c r="O27" s="35"/>
      <c r="P27" s="35"/>
      <c r="Q27" s="39"/>
      <c r="R27" s="35"/>
      <c r="S27" s="35"/>
      <c r="T27" s="35"/>
      <c r="U27" s="35"/>
      <c r="V27" s="35"/>
      <c r="W27" s="35"/>
      <c r="X27" s="35"/>
      <c r="Y27" s="35"/>
      <c r="Z27" s="40"/>
    </row>
    <row r="28" spans="1:26" ht="20.100000000000001" customHeight="1" x14ac:dyDescent="0.15">
      <c r="A28" s="15">
        <f>IFERROR(IF(TRIM($I28)="",1001,0),3)</f>
        <v>1001</v>
      </c>
      <c r="B28" s="15"/>
      <c r="C28" s="31"/>
      <c r="D28" s="32">
        <v>5</v>
      </c>
      <c r="E28" s="11" t="s">
        <v>15</v>
      </c>
      <c r="I28" s="446"/>
      <c r="J28" s="446"/>
      <c r="K28" s="446"/>
      <c r="L28" s="446"/>
      <c r="M28" s="446"/>
      <c r="N28" s="446"/>
      <c r="O28" s="446"/>
      <c r="P28" s="446"/>
      <c r="Q28" s="446"/>
      <c r="R28" s="446"/>
      <c r="S28" s="446"/>
      <c r="T28" s="446"/>
      <c r="U28" s="446"/>
      <c r="V28" s="446"/>
      <c r="W28" s="446"/>
      <c r="X28" s="446"/>
      <c r="Y28" s="446"/>
      <c r="Z28" s="36"/>
    </row>
    <row r="29" spans="1:26" ht="20.100000000000001" customHeight="1" x14ac:dyDescent="0.15">
      <c r="A29" s="15"/>
      <c r="B29" s="15"/>
      <c r="C29" s="38"/>
      <c r="D29" s="33"/>
      <c r="E29" s="33"/>
      <c r="F29" s="33"/>
      <c r="G29" s="33"/>
      <c r="H29" s="33"/>
      <c r="I29" s="34"/>
      <c r="J29" s="37" t="s">
        <v>16</v>
      </c>
      <c r="K29" s="35"/>
      <c r="L29" s="35"/>
      <c r="M29" s="35"/>
      <c r="N29" s="35"/>
      <c r="O29" s="35"/>
      <c r="P29" s="35"/>
      <c r="Q29" s="35"/>
      <c r="R29" s="35"/>
      <c r="S29" s="35"/>
      <c r="T29" s="35"/>
      <c r="U29" s="35"/>
      <c r="V29" s="35"/>
      <c r="W29" s="35"/>
      <c r="X29" s="35"/>
      <c r="Y29" s="35"/>
      <c r="Z29" s="40"/>
    </row>
    <row r="30" spans="1:26" ht="20.100000000000001" customHeight="1" x14ac:dyDescent="0.15">
      <c r="A30" s="15">
        <f>IFERROR(IF(OR(TRIM($I30)="", NOT(OR(IFERROR(SEARCH(" ",$I30),0)&gt;0, IFERROR(SEARCH("　",$I30),0)&gt;0))),1001,0),3)</f>
        <v>1001</v>
      </c>
      <c r="B30" s="15"/>
      <c r="C30" s="31"/>
      <c r="D30" s="32">
        <v>6</v>
      </c>
      <c r="E30" s="11" t="s">
        <v>17</v>
      </c>
      <c r="I30" s="446"/>
      <c r="J30" s="446"/>
      <c r="K30" s="446"/>
      <c r="L30" s="446"/>
      <c r="M30" s="446"/>
      <c r="N30" s="446"/>
      <c r="O30" s="446"/>
      <c r="P30" s="446"/>
      <c r="Q30" s="446"/>
      <c r="R30" s="446"/>
      <c r="S30" s="446"/>
      <c r="T30" s="446"/>
      <c r="U30" s="446"/>
      <c r="V30" s="446"/>
      <c r="W30" s="446"/>
      <c r="X30" s="446"/>
      <c r="Y30" s="446"/>
      <c r="Z30" s="36"/>
    </row>
    <row r="31" spans="1:26" ht="20.100000000000001" customHeight="1" x14ac:dyDescent="0.15">
      <c r="A31" s="15"/>
      <c r="B31" s="15"/>
      <c r="C31" s="38"/>
      <c r="D31" s="33"/>
      <c r="E31" s="33"/>
      <c r="F31" s="33"/>
      <c r="G31" s="33"/>
      <c r="H31" s="33"/>
      <c r="I31" s="41"/>
      <c r="J31" s="37" t="s">
        <v>18</v>
      </c>
      <c r="K31" s="37"/>
      <c r="L31" s="37"/>
      <c r="M31" s="37"/>
      <c r="N31" s="37"/>
      <c r="O31" s="37"/>
      <c r="P31" s="37"/>
      <c r="Q31" s="37"/>
      <c r="R31" s="37"/>
      <c r="S31" s="37"/>
      <c r="T31" s="37"/>
      <c r="U31" s="37"/>
      <c r="V31" s="37"/>
      <c r="W31" s="37"/>
      <c r="X31" s="37"/>
      <c r="Y31" s="37"/>
      <c r="Z31" s="40"/>
    </row>
    <row r="32" spans="1:26" ht="20.100000000000001" customHeight="1" x14ac:dyDescent="0.15">
      <c r="A32" s="15">
        <f>IFERROR(IF(OR(TRIM($I32)="", NOT(OR(IFERROR(SEARCH(" ",$I32),0)&gt;0, IFERROR(SEARCH("　",$I32),0)&gt;0))),1001,0),3)</f>
        <v>1001</v>
      </c>
      <c r="B32" s="15"/>
      <c r="C32" s="31"/>
      <c r="D32" s="32">
        <v>7</v>
      </c>
      <c r="E32" s="11" t="s">
        <v>19</v>
      </c>
      <c r="I32" s="446"/>
      <c r="J32" s="446"/>
      <c r="K32" s="446"/>
      <c r="L32" s="446"/>
      <c r="M32" s="446"/>
      <c r="N32" s="446"/>
      <c r="O32" s="446"/>
      <c r="P32" s="446"/>
      <c r="Q32" s="446"/>
      <c r="R32" s="446"/>
      <c r="S32" s="446"/>
      <c r="T32" s="446"/>
      <c r="U32" s="446"/>
      <c r="V32" s="446"/>
      <c r="W32" s="446"/>
      <c r="X32" s="446"/>
      <c r="Y32" s="446"/>
      <c r="Z32" s="36"/>
    </row>
    <row r="33" spans="1:27" ht="20.100000000000001" customHeight="1" x14ac:dyDescent="0.15">
      <c r="A33" s="15"/>
      <c r="B33" s="15"/>
      <c r="C33" s="38"/>
      <c r="D33" s="33"/>
      <c r="E33" s="33"/>
      <c r="F33" s="33"/>
      <c r="G33" s="33"/>
      <c r="H33" s="33"/>
      <c r="I33" s="41"/>
      <c r="J33" s="37" t="s">
        <v>20</v>
      </c>
      <c r="K33" s="37"/>
      <c r="L33" s="37"/>
      <c r="M33" s="37"/>
      <c r="N33" s="37"/>
      <c r="O33" s="37"/>
      <c r="P33" s="37"/>
      <c r="Q33" s="37"/>
      <c r="R33" s="37"/>
      <c r="S33" s="37"/>
      <c r="T33" s="37"/>
      <c r="U33" s="37"/>
      <c r="V33" s="37"/>
      <c r="W33" s="37"/>
      <c r="X33" s="37"/>
      <c r="Y33" s="37"/>
      <c r="Z33" s="36"/>
    </row>
    <row r="34" spans="1:27" ht="20.100000000000001" customHeight="1" x14ac:dyDescent="0.15">
      <c r="A34" s="15">
        <f>IFERROR(IF(NOT(AND(TRIM($I34)&lt;&gt;"",ISNUMBER(VALUE(SUBSTITUTE($I34,"-",""))), IFERROR(SEARCH("-",$I34),0)&gt;0)),1001,0),3)</f>
        <v>1001</v>
      </c>
      <c r="B34" s="15"/>
      <c r="C34" s="31"/>
      <c r="D34" s="32">
        <v>8</v>
      </c>
      <c r="E34" s="11" t="s">
        <v>21</v>
      </c>
      <c r="I34" s="446"/>
      <c r="J34" s="446"/>
      <c r="K34" s="446"/>
      <c r="L34" s="446"/>
      <c r="M34" s="446"/>
      <c r="O34" s="42" t="s">
        <v>22</v>
      </c>
      <c r="P34" s="1"/>
      <c r="Q34" s="11" t="s">
        <v>23</v>
      </c>
      <c r="Y34" s="35"/>
      <c r="Z34" s="36"/>
    </row>
    <row r="35" spans="1:27" ht="20.100000000000001" customHeight="1" x14ac:dyDescent="0.15">
      <c r="A35" s="15"/>
      <c r="B35" s="15"/>
      <c r="C35" s="38"/>
      <c r="D35" s="33"/>
      <c r="E35" s="33"/>
      <c r="F35" s="33"/>
      <c r="G35" s="33"/>
      <c r="H35" s="33"/>
      <c r="I35" s="34"/>
      <c r="J35" s="37" t="s">
        <v>24</v>
      </c>
      <c r="K35" s="35"/>
      <c r="L35" s="35"/>
      <c r="M35" s="35"/>
      <c r="N35" s="35"/>
      <c r="O35" s="35"/>
      <c r="P35" s="35"/>
      <c r="Q35" s="35"/>
      <c r="R35" s="35"/>
      <c r="S35" s="35"/>
      <c r="T35" s="35"/>
      <c r="U35" s="35"/>
      <c r="V35" s="35"/>
      <c r="W35" s="35"/>
      <c r="X35" s="35"/>
      <c r="Y35" s="35"/>
      <c r="Z35" s="36"/>
    </row>
    <row r="36" spans="1:27" ht="20.100000000000001" customHeight="1" x14ac:dyDescent="0.15">
      <c r="A36" s="15">
        <f>IFERROR(IF(AND(TRIM($I36)&lt;&gt;"", NOT(AND(ISNUMBER(VALUE(SUBSTITUTE($I36,"-",""))), IFERROR(SEARCH("-",$I36),0)&gt;0))),1001,0),3)</f>
        <v>0</v>
      </c>
      <c r="B36" s="15"/>
      <c r="C36" s="31"/>
      <c r="D36" s="32">
        <v>9</v>
      </c>
      <c r="E36" s="11" t="s">
        <v>25</v>
      </c>
      <c r="I36" s="446"/>
      <c r="J36" s="446"/>
      <c r="K36" s="446"/>
      <c r="L36" s="446"/>
      <c r="M36" s="446"/>
      <c r="N36" s="35"/>
      <c r="O36" s="35"/>
      <c r="P36" s="35"/>
      <c r="Q36" s="35"/>
      <c r="R36" s="35"/>
      <c r="S36" s="35"/>
      <c r="T36" s="35"/>
      <c r="U36" s="35"/>
      <c r="V36" s="35"/>
      <c r="W36" s="35"/>
      <c r="X36" s="35"/>
      <c r="Y36" s="35"/>
      <c r="Z36" s="36"/>
    </row>
    <row r="37" spans="1:27" ht="20.100000000000001" customHeight="1" x14ac:dyDescent="0.15">
      <c r="A37" s="15"/>
      <c r="B37" s="15"/>
      <c r="C37" s="38"/>
      <c r="D37" s="33"/>
      <c r="E37" s="33"/>
      <c r="F37" s="33"/>
      <c r="G37" s="33"/>
      <c r="H37" s="33"/>
      <c r="I37" s="34"/>
      <c r="J37" s="37" t="s">
        <v>24</v>
      </c>
      <c r="K37" s="35"/>
      <c r="L37" s="35"/>
      <c r="M37" s="35"/>
      <c r="N37" s="35"/>
      <c r="O37" s="35"/>
      <c r="P37" s="35"/>
      <c r="Q37" s="35"/>
      <c r="R37" s="35"/>
      <c r="S37" s="35"/>
      <c r="T37" s="35"/>
      <c r="U37" s="35"/>
      <c r="V37" s="35"/>
      <c r="W37" s="35"/>
      <c r="X37" s="35"/>
      <c r="Y37" s="35"/>
      <c r="Z37" s="36"/>
    </row>
    <row r="38" spans="1:27" ht="20.100000000000001" customHeight="1" x14ac:dyDescent="0.15">
      <c r="A38" s="15">
        <f>IFERROR(IF(AND(TRIM($I38)&lt;&gt;"", NOT(IFERROR(SEARCH("@",$I38),0)&gt;0)),1001,0),3)</f>
        <v>0</v>
      </c>
      <c r="B38" s="15"/>
      <c r="C38" s="38"/>
      <c r="D38" s="32">
        <v>10</v>
      </c>
      <c r="E38" s="11" t="s">
        <v>26</v>
      </c>
      <c r="I38" s="446"/>
      <c r="J38" s="446"/>
      <c r="K38" s="446"/>
      <c r="L38" s="446"/>
      <c r="M38" s="446"/>
      <c r="N38" s="446"/>
      <c r="O38" s="446"/>
      <c r="P38" s="446"/>
      <c r="Q38" s="455"/>
      <c r="R38" s="446"/>
      <c r="S38" s="446"/>
      <c r="T38" s="446"/>
      <c r="U38" s="446"/>
      <c r="V38" s="446"/>
      <c r="W38" s="446"/>
      <c r="X38" s="446"/>
      <c r="Y38" s="446"/>
      <c r="Z38" s="36"/>
    </row>
    <row r="39" spans="1:27" ht="30" customHeight="1" x14ac:dyDescent="0.15">
      <c r="A39" s="15"/>
      <c r="B39" s="15"/>
      <c r="C39" s="38"/>
      <c r="D39" s="32"/>
      <c r="E39" s="43" t="s">
        <v>866</v>
      </c>
      <c r="I39" s="34"/>
      <c r="J39" s="474" t="s">
        <v>867</v>
      </c>
      <c r="K39" s="474"/>
      <c r="L39" s="474"/>
      <c r="M39" s="474"/>
      <c r="N39" s="474"/>
      <c r="O39" s="474"/>
      <c r="P39" s="474"/>
      <c r="Q39" s="474"/>
      <c r="R39" s="474"/>
      <c r="S39" s="474"/>
      <c r="T39" s="474"/>
      <c r="U39" s="474"/>
      <c r="V39" s="474"/>
      <c r="W39" s="474"/>
      <c r="X39" s="474"/>
      <c r="Y39" s="474"/>
      <c r="Z39" s="33"/>
      <c r="AA39" s="44"/>
    </row>
    <row r="40" spans="1:27" ht="20.100000000000001" customHeight="1" x14ac:dyDescent="0.15">
      <c r="A40" s="15">
        <f>IFERROR(IF(AND($I40&lt;&gt;"一致する", $I40&lt;&gt;"一致しない"),1001,0),3)</f>
        <v>0</v>
      </c>
      <c r="B40" s="15"/>
      <c r="C40" s="31"/>
      <c r="D40" s="32">
        <v>11</v>
      </c>
      <c r="E40" s="11" t="s">
        <v>27</v>
      </c>
      <c r="I40" s="446" t="s">
        <v>28</v>
      </c>
      <c r="J40" s="446"/>
      <c r="K40" s="446"/>
      <c r="L40" s="446"/>
      <c r="M40" s="446"/>
      <c r="N40" s="33"/>
      <c r="O40" s="33"/>
      <c r="P40" s="33"/>
      <c r="Q40" s="33"/>
      <c r="R40" s="33"/>
      <c r="S40" s="33"/>
      <c r="T40" s="33"/>
      <c r="U40" s="33"/>
      <c r="V40" s="33"/>
      <c r="W40" s="33"/>
      <c r="X40" s="33"/>
      <c r="Y40" s="33"/>
      <c r="Z40" s="36"/>
      <c r="AA40" s="33"/>
    </row>
    <row r="41" spans="1:27" ht="20.100000000000001" customHeight="1" x14ac:dyDescent="0.15">
      <c r="A41" s="15"/>
      <c r="B41" s="15"/>
      <c r="C41" s="38"/>
      <c r="D41" s="33"/>
      <c r="E41" s="33"/>
      <c r="F41" s="33"/>
      <c r="G41" s="33"/>
      <c r="H41" s="33"/>
      <c r="I41" s="41"/>
      <c r="J41" s="45" t="s">
        <v>48</v>
      </c>
      <c r="K41" s="37"/>
      <c r="L41" s="37"/>
      <c r="M41" s="37"/>
      <c r="N41" s="37"/>
      <c r="O41" s="37"/>
      <c r="P41" s="37"/>
      <c r="Q41" s="37"/>
      <c r="R41" s="37"/>
      <c r="S41" s="37"/>
      <c r="T41" s="37"/>
      <c r="U41" s="37"/>
      <c r="V41" s="37"/>
      <c r="W41" s="37"/>
      <c r="X41" s="37"/>
      <c r="Y41" s="37"/>
      <c r="Z41" s="46"/>
      <c r="AA41" s="33"/>
    </row>
    <row r="42" spans="1:27" ht="20.100000000000001" customHeight="1" x14ac:dyDescent="0.15">
      <c r="A42" s="15"/>
      <c r="B42" s="15"/>
      <c r="C42" s="47"/>
      <c r="D42" s="48"/>
      <c r="E42" s="48"/>
      <c r="F42" s="48"/>
      <c r="G42" s="48"/>
      <c r="H42" s="48"/>
      <c r="I42" s="49"/>
      <c r="J42" s="49"/>
      <c r="K42" s="50"/>
      <c r="L42" s="49"/>
      <c r="M42" s="49"/>
      <c r="N42" s="49"/>
      <c r="O42" s="49"/>
      <c r="P42" s="49"/>
      <c r="Q42" s="49"/>
      <c r="R42" s="49"/>
      <c r="S42" s="49"/>
      <c r="T42" s="49"/>
      <c r="U42" s="49"/>
      <c r="V42" s="49"/>
      <c r="W42" s="49"/>
      <c r="X42" s="49"/>
      <c r="Y42" s="49"/>
      <c r="Z42" s="51"/>
    </row>
    <row r="43" spans="1:27" ht="15" customHeight="1" x14ac:dyDescent="0.15">
      <c r="A43" s="15"/>
      <c r="B43" s="15"/>
      <c r="C43" s="33"/>
      <c r="D43" s="33"/>
      <c r="E43" s="33"/>
      <c r="F43" s="33"/>
      <c r="G43" s="33"/>
      <c r="H43" s="33"/>
      <c r="I43" s="52"/>
      <c r="J43" s="53"/>
      <c r="K43" s="53"/>
      <c r="L43" s="53"/>
      <c r="M43" s="53"/>
      <c r="N43" s="53"/>
      <c r="O43" s="53"/>
      <c r="P43" s="53"/>
      <c r="Q43" s="53"/>
      <c r="R43" s="53"/>
      <c r="S43" s="53"/>
      <c r="T43" s="53"/>
      <c r="U43" s="53"/>
      <c r="V43" s="53"/>
      <c r="W43" s="53"/>
      <c r="X43" s="53"/>
      <c r="Y43" s="53"/>
      <c r="Z43" s="33"/>
    </row>
    <row r="44" spans="1:27" ht="15.75" hidden="1" customHeight="1" x14ac:dyDescent="0.15">
      <c r="A44" s="15"/>
      <c r="B44" s="15"/>
      <c r="C44" s="33"/>
      <c r="D44" s="33"/>
      <c r="E44" s="33"/>
      <c r="F44" s="33"/>
      <c r="G44" s="33"/>
      <c r="H44" s="33"/>
      <c r="I44" s="53"/>
      <c r="J44" s="33"/>
      <c r="K44" s="33"/>
      <c r="L44" s="33"/>
      <c r="M44" s="33"/>
      <c r="N44" s="33"/>
      <c r="O44" s="33"/>
      <c r="P44" s="33"/>
      <c r="Q44" s="33"/>
      <c r="R44" s="33"/>
      <c r="S44" s="33"/>
      <c r="T44" s="33"/>
      <c r="U44" s="33"/>
      <c r="V44" s="33"/>
      <c r="W44" s="33"/>
      <c r="X44" s="33"/>
      <c r="Y44" s="33"/>
      <c r="Z44" s="33"/>
    </row>
    <row r="45" spans="1:27" ht="15.75" hidden="1" customHeight="1" x14ac:dyDescent="0.15">
      <c r="A45" s="15"/>
      <c r="B45" s="15"/>
      <c r="C45" s="33"/>
      <c r="D45" s="33"/>
      <c r="E45" s="33"/>
      <c r="F45" s="33"/>
      <c r="G45" s="33"/>
      <c r="H45" s="33"/>
      <c r="I45" s="53"/>
      <c r="J45" s="33"/>
      <c r="K45" s="33"/>
      <c r="L45" s="33"/>
      <c r="M45" s="33"/>
      <c r="N45" s="33"/>
      <c r="O45" s="33"/>
      <c r="P45" s="33"/>
      <c r="Q45" s="33"/>
      <c r="R45" s="33"/>
      <c r="S45" s="33"/>
      <c r="T45" s="33"/>
      <c r="U45" s="33"/>
      <c r="V45" s="33"/>
      <c r="W45" s="33"/>
      <c r="X45" s="33"/>
      <c r="Y45" s="33"/>
      <c r="Z45" s="33"/>
    </row>
    <row r="46" spans="1:27" ht="15.75" hidden="1" customHeight="1" x14ac:dyDescent="0.15">
      <c r="A46" s="15"/>
      <c r="B46" s="15"/>
      <c r="C46" s="33"/>
      <c r="D46" s="33"/>
      <c r="E46" s="33"/>
      <c r="F46" s="33"/>
      <c r="G46" s="33"/>
      <c r="H46" s="33"/>
      <c r="I46" s="53"/>
      <c r="J46" s="33"/>
      <c r="K46" s="33"/>
      <c r="L46" s="33"/>
      <c r="M46" s="33"/>
      <c r="N46" s="33"/>
      <c r="O46" s="33"/>
      <c r="P46" s="33"/>
      <c r="Q46" s="33"/>
      <c r="R46" s="33"/>
      <c r="S46" s="33"/>
      <c r="T46" s="33"/>
      <c r="U46" s="33"/>
      <c r="V46" s="33"/>
      <c r="W46" s="33"/>
      <c r="X46" s="33"/>
      <c r="Y46" s="33"/>
      <c r="Z46" s="33"/>
    </row>
    <row r="47" spans="1:27" ht="15.75" hidden="1" customHeight="1" x14ac:dyDescent="0.15">
      <c r="A47" s="15"/>
      <c r="B47" s="15"/>
      <c r="C47" s="33"/>
      <c r="D47" s="33"/>
      <c r="E47" s="33"/>
      <c r="F47" s="33"/>
      <c r="G47" s="33"/>
      <c r="H47" s="33"/>
      <c r="I47" s="53"/>
      <c r="J47" s="33"/>
      <c r="K47" s="33"/>
      <c r="L47" s="33"/>
      <c r="M47" s="33"/>
      <c r="N47" s="33"/>
      <c r="O47" s="33"/>
      <c r="P47" s="33"/>
      <c r="Q47" s="33"/>
      <c r="R47" s="33"/>
      <c r="S47" s="33"/>
      <c r="T47" s="33"/>
      <c r="U47" s="33"/>
      <c r="V47" s="33"/>
      <c r="W47" s="33"/>
      <c r="X47" s="33"/>
      <c r="Y47" s="33"/>
      <c r="Z47" s="33"/>
    </row>
    <row r="48" spans="1:27" ht="15.75" hidden="1" customHeight="1" x14ac:dyDescent="0.15">
      <c r="A48" s="15"/>
      <c r="B48" s="15"/>
      <c r="C48" s="33"/>
      <c r="D48" s="33"/>
      <c r="E48" s="33"/>
      <c r="F48" s="33"/>
      <c r="G48" s="33"/>
      <c r="H48" s="33"/>
      <c r="I48" s="53"/>
      <c r="J48" s="33"/>
      <c r="K48" s="33"/>
      <c r="L48" s="33"/>
      <c r="M48" s="33"/>
      <c r="N48" s="33"/>
      <c r="O48" s="33"/>
      <c r="P48" s="33"/>
      <c r="Q48" s="33"/>
      <c r="R48" s="33"/>
      <c r="S48" s="33"/>
      <c r="T48" s="33"/>
      <c r="U48" s="33"/>
      <c r="V48" s="33"/>
      <c r="W48" s="33"/>
      <c r="X48" s="33"/>
      <c r="Y48" s="33"/>
      <c r="Z48" s="33"/>
    </row>
    <row r="49" spans="1:26" ht="15.75" hidden="1" customHeight="1" x14ac:dyDescent="0.15">
      <c r="A49" s="15"/>
      <c r="B49" s="15"/>
      <c r="C49" s="33"/>
      <c r="D49" s="33"/>
      <c r="E49" s="33"/>
      <c r="F49" s="33"/>
      <c r="G49" s="33"/>
      <c r="H49" s="33"/>
      <c r="I49" s="53"/>
      <c r="J49" s="33"/>
      <c r="K49" s="33"/>
      <c r="L49" s="33"/>
      <c r="M49" s="33"/>
      <c r="N49" s="33"/>
      <c r="O49" s="33"/>
      <c r="P49" s="33"/>
      <c r="Q49" s="33"/>
      <c r="R49" s="33"/>
      <c r="S49" s="33"/>
      <c r="T49" s="33"/>
      <c r="U49" s="33"/>
      <c r="V49" s="33"/>
      <c r="W49" s="33"/>
      <c r="X49" s="33"/>
      <c r="Y49" s="33"/>
      <c r="Z49" s="33"/>
    </row>
    <row r="50" spans="1:26" ht="15.75" hidden="1" customHeight="1" x14ac:dyDescent="0.15">
      <c r="A50" s="15"/>
      <c r="B50" s="15"/>
      <c r="C50" s="33"/>
      <c r="D50" s="33"/>
      <c r="E50" s="33"/>
      <c r="F50" s="33"/>
      <c r="G50" s="33"/>
      <c r="H50" s="33"/>
      <c r="I50" s="53"/>
      <c r="J50" s="33"/>
      <c r="K50" s="33"/>
      <c r="L50" s="33"/>
      <c r="M50" s="33"/>
      <c r="N50" s="33"/>
      <c r="O50" s="33"/>
      <c r="P50" s="33"/>
      <c r="Q50" s="33"/>
      <c r="R50" s="33"/>
      <c r="S50" s="33"/>
      <c r="T50" s="33"/>
      <c r="U50" s="33"/>
      <c r="V50" s="33"/>
      <c r="W50" s="33"/>
      <c r="X50" s="33"/>
      <c r="Y50" s="33"/>
      <c r="Z50" s="33"/>
    </row>
    <row r="51" spans="1:26" ht="15.75" hidden="1" customHeight="1" x14ac:dyDescent="0.15">
      <c r="A51" s="15"/>
      <c r="B51" s="15"/>
      <c r="C51" s="33"/>
      <c r="D51" s="33"/>
      <c r="E51" s="33"/>
      <c r="F51" s="33"/>
      <c r="G51" s="33"/>
      <c r="H51" s="33"/>
      <c r="I51" s="53"/>
      <c r="J51" s="33"/>
      <c r="K51" s="33"/>
      <c r="L51" s="33"/>
      <c r="M51" s="33"/>
      <c r="N51" s="33"/>
      <c r="O51" s="33"/>
      <c r="P51" s="33"/>
      <c r="Q51" s="33"/>
      <c r="R51" s="33"/>
      <c r="S51" s="33"/>
      <c r="T51" s="33"/>
      <c r="U51" s="33"/>
      <c r="V51" s="33"/>
      <c r="W51" s="33"/>
      <c r="X51" s="33"/>
      <c r="Y51" s="33"/>
      <c r="Z51" s="33"/>
    </row>
    <row r="52" spans="1:26" ht="15.75" hidden="1" customHeight="1" x14ac:dyDescent="0.15">
      <c r="A52" s="15"/>
      <c r="B52" s="15"/>
      <c r="C52" s="33"/>
      <c r="D52" s="33"/>
      <c r="E52" s="33"/>
      <c r="F52" s="33"/>
      <c r="G52" s="33"/>
      <c r="H52" s="33"/>
      <c r="I52" s="53"/>
      <c r="J52" s="33"/>
      <c r="K52" s="33"/>
      <c r="L52" s="33"/>
      <c r="M52" s="33"/>
      <c r="N52" s="33"/>
      <c r="O52" s="33"/>
      <c r="P52" s="33"/>
      <c r="Q52" s="33"/>
      <c r="R52" s="33"/>
      <c r="S52" s="33"/>
      <c r="T52" s="33"/>
      <c r="U52" s="33"/>
      <c r="V52" s="33"/>
      <c r="W52" s="33"/>
      <c r="X52" s="33"/>
      <c r="Y52" s="33"/>
      <c r="Z52" s="33"/>
    </row>
    <row r="53" spans="1:26" ht="15.75" hidden="1" customHeight="1" x14ac:dyDescent="0.15">
      <c r="A53" s="15"/>
      <c r="B53" s="15"/>
      <c r="C53" s="33"/>
      <c r="D53" s="33"/>
      <c r="E53" s="33"/>
      <c r="F53" s="33"/>
      <c r="G53" s="33"/>
      <c r="H53" s="33"/>
      <c r="I53" s="53"/>
      <c r="J53" s="33"/>
      <c r="K53" s="33"/>
      <c r="L53" s="33"/>
      <c r="M53" s="33"/>
      <c r="N53" s="33"/>
      <c r="O53" s="33"/>
      <c r="P53" s="33"/>
      <c r="Q53" s="33"/>
      <c r="R53" s="33"/>
      <c r="S53" s="33"/>
      <c r="T53" s="33"/>
      <c r="U53" s="33"/>
      <c r="V53" s="33"/>
      <c r="W53" s="33"/>
      <c r="X53" s="33"/>
      <c r="Y53" s="33"/>
      <c r="Z53" s="33"/>
    </row>
    <row r="54" spans="1:26" ht="15.75" hidden="1" customHeight="1" x14ac:dyDescent="0.15">
      <c r="A54" s="15"/>
      <c r="B54" s="15"/>
      <c r="C54" s="33"/>
      <c r="D54" s="33"/>
      <c r="E54" s="33"/>
      <c r="F54" s="33"/>
      <c r="G54" s="33"/>
      <c r="H54" s="33"/>
      <c r="I54" s="53"/>
      <c r="J54" s="33"/>
      <c r="K54" s="33"/>
      <c r="L54" s="33"/>
      <c r="M54" s="33"/>
      <c r="N54" s="33"/>
      <c r="O54" s="33"/>
      <c r="P54" s="33"/>
      <c r="Q54" s="33"/>
      <c r="R54" s="33"/>
      <c r="S54" s="33"/>
      <c r="T54" s="33"/>
      <c r="U54" s="33"/>
      <c r="V54" s="33"/>
      <c r="W54" s="33"/>
      <c r="X54" s="33"/>
      <c r="Y54" s="33"/>
      <c r="Z54" s="33"/>
    </row>
    <row r="55" spans="1:26" ht="15.75" hidden="1" customHeight="1" x14ac:dyDescent="0.15">
      <c r="A55" s="15"/>
      <c r="B55" s="15"/>
      <c r="C55" s="33"/>
      <c r="D55" s="33"/>
      <c r="E55" s="33"/>
      <c r="F55" s="33"/>
      <c r="G55" s="33"/>
      <c r="H55" s="33"/>
      <c r="I55" s="53"/>
      <c r="J55" s="33"/>
      <c r="K55" s="33"/>
      <c r="L55" s="33"/>
      <c r="M55" s="33"/>
      <c r="N55" s="33"/>
      <c r="O55" s="33"/>
      <c r="P55" s="33"/>
      <c r="Q55" s="33"/>
      <c r="R55" s="33"/>
      <c r="S55" s="33"/>
      <c r="T55" s="33"/>
      <c r="U55" s="33"/>
      <c r="V55" s="33"/>
      <c r="W55" s="33"/>
      <c r="X55" s="33"/>
      <c r="Y55" s="33"/>
      <c r="Z55" s="33"/>
    </row>
    <row r="56" spans="1:26" ht="15.75" hidden="1" customHeight="1" x14ac:dyDescent="0.15">
      <c r="A56" s="15"/>
      <c r="B56" s="15"/>
      <c r="C56" s="33"/>
      <c r="D56" s="33"/>
      <c r="E56" s="33"/>
      <c r="F56" s="33"/>
      <c r="G56" s="33"/>
      <c r="H56" s="33"/>
      <c r="I56" s="53"/>
      <c r="J56" s="33"/>
      <c r="K56" s="33"/>
      <c r="L56" s="33"/>
      <c r="M56" s="33"/>
      <c r="N56" s="33"/>
      <c r="O56" s="33"/>
      <c r="P56" s="33"/>
      <c r="Q56" s="33"/>
      <c r="R56" s="33"/>
      <c r="S56" s="33"/>
      <c r="T56" s="33"/>
      <c r="U56" s="33"/>
      <c r="V56" s="33"/>
      <c r="W56" s="33"/>
      <c r="X56" s="33"/>
      <c r="Y56" s="33"/>
      <c r="Z56" s="33"/>
    </row>
    <row r="57" spans="1:26" ht="15.75" hidden="1" customHeight="1" x14ac:dyDescent="0.15">
      <c r="A57" s="15"/>
      <c r="B57" s="15"/>
      <c r="C57" s="33"/>
      <c r="D57" s="33"/>
      <c r="E57" s="33"/>
      <c r="F57" s="33"/>
      <c r="G57" s="33"/>
      <c r="H57" s="33"/>
      <c r="I57" s="53"/>
      <c r="J57" s="33"/>
      <c r="K57" s="33"/>
      <c r="L57" s="33"/>
      <c r="M57" s="33"/>
      <c r="N57" s="33"/>
      <c r="O57" s="33"/>
      <c r="P57" s="33"/>
      <c r="Q57" s="33"/>
      <c r="R57" s="33"/>
      <c r="S57" s="33"/>
      <c r="T57" s="33"/>
      <c r="U57" s="33"/>
      <c r="V57" s="33"/>
      <c r="W57" s="33"/>
      <c r="X57" s="33"/>
      <c r="Y57" s="33"/>
      <c r="Z57" s="33"/>
    </row>
    <row r="58" spans="1:26" ht="15.75" hidden="1" customHeight="1" x14ac:dyDescent="0.15">
      <c r="A58" s="15"/>
      <c r="B58" s="15"/>
      <c r="C58" s="33"/>
      <c r="D58" s="33"/>
      <c r="E58" s="33"/>
      <c r="F58" s="33"/>
      <c r="G58" s="33"/>
      <c r="H58" s="33"/>
      <c r="I58" s="53"/>
      <c r="J58" s="33"/>
      <c r="K58" s="33"/>
      <c r="L58" s="33"/>
      <c r="M58" s="33"/>
      <c r="N58" s="33"/>
      <c r="O58" s="33"/>
      <c r="P58" s="33"/>
      <c r="Q58" s="33"/>
      <c r="R58" s="33"/>
      <c r="S58" s="33"/>
      <c r="T58" s="33"/>
      <c r="U58" s="33"/>
      <c r="V58" s="33"/>
      <c r="W58" s="33"/>
      <c r="X58" s="33"/>
      <c r="Y58" s="33"/>
      <c r="Z58" s="33"/>
    </row>
    <row r="59" spans="1:26" ht="15" customHeight="1" x14ac:dyDescent="0.15">
      <c r="A59" s="15"/>
      <c r="B59" s="15"/>
      <c r="C59" s="33"/>
      <c r="D59" s="33"/>
      <c r="E59" s="33"/>
      <c r="F59" s="33"/>
      <c r="G59" s="33"/>
      <c r="H59" s="33"/>
      <c r="I59" s="53"/>
      <c r="J59" s="33"/>
      <c r="K59" s="33"/>
      <c r="L59" s="33"/>
      <c r="M59" s="33"/>
      <c r="N59" s="33"/>
      <c r="O59" s="33"/>
      <c r="P59" s="33"/>
      <c r="Q59" s="33"/>
      <c r="R59" s="33"/>
      <c r="S59" s="33"/>
      <c r="T59" s="33"/>
      <c r="U59" s="33"/>
      <c r="V59" s="33"/>
      <c r="W59" s="33"/>
      <c r="X59" s="33"/>
      <c r="Y59" s="33"/>
      <c r="Z59" s="33"/>
    </row>
    <row r="60" spans="1:26" ht="20.100000000000001" customHeight="1" x14ac:dyDescent="0.15">
      <c r="A60" s="15"/>
      <c r="B60" s="15"/>
      <c r="C60" s="267" t="s">
        <v>29</v>
      </c>
      <c r="D60" s="268"/>
      <c r="E60" s="268"/>
      <c r="F60" s="268"/>
      <c r="G60" s="268"/>
      <c r="H60" s="386"/>
      <c r="I60" s="54"/>
    </row>
    <row r="61" spans="1:26" ht="15" customHeight="1" x14ac:dyDescent="0.15">
      <c r="A61" s="15"/>
      <c r="B61" s="15"/>
      <c r="C61" s="27"/>
      <c r="D61" s="28"/>
      <c r="E61" s="28"/>
      <c r="F61" s="28"/>
      <c r="G61" s="28"/>
      <c r="H61" s="28"/>
      <c r="I61" s="29"/>
      <c r="J61" s="29"/>
      <c r="K61" s="29"/>
      <c r="L61" s="29"/>
      <c r="M61" s="29"/>
      <c r="N61" s="29"/>
      <c r="O61" s="29"/>
      <c r="P61" s="29"/>
      <c r="Q61" s="29"/>
      <c r="R61" s="29"/>
      <c r="S61" s="29"/>
      <c r="T61" s="29"/>
      <c r="U61" s="29"/>
      <c r="V61" s="29"/>
      <c r="W61" s="29"/>
      <c r="X61" s="29"/>
      <c r="Y61" s="29"/>
      <c r="Z61" s="30"/>
    </row>
    <row r="62" spans="1:26" ht="20.100000000000001" customHeight="1" x14ac:dyDescent="0.15">
      <c r="A62" s="15"/>
      <c r="B62" s="15"/>
      <c r="C62" s="27"/>
      <c r="D62" s="55" t="s">
        <v>30</v>
      </c>
      <c r="E62" s="55"/>
      <c r="F62" s="55"/>
      <c r="G62" s="55"/>
      <c r="H62" s="55"/>
      <c r="I62" s="55"/>
      <c r="J62" s="55"/>
      <c r="K62" s="55"/>
      <c r="L62" s="55"/>
      <c r="M62" s="55"/>
      <c r="N62" s="55"/>
      <c r="O62" s="55"/>
      <c r="P62" s="55"/>
      <c r="Q62" s="55"/>
      <c r="R62" s="55"/>
      <c r="S62" s="55"/>
      <c r="T62" s="55"/>
      <c r="U62" s="55"/>
      <c r="V62" s="55"/>
      <c r="W62" s="55"/>
      <c r="X62" s="55"/>
      <c r="Y62" s="55"/>
      <c r="Z62" s="36"/>
    </row>
    <row r="63" spans="1:26" ht="20.100000000000001" customHeight="1" x14ac:dyDescent="0.15">
      <c r="A63" s="15">
        <f>IFERROR(IF(AND($I63&lt;&gt;"しない", $I63&lt;&gt;"する"),1001,0),3)</f>
        <v>1001</v>
      </c>
      <c r="B63" s="15"/>
      <c r="C63" s="31"/>
      <c r="D63" s="32">
        <v>1</v>
      </c>
      <c r="E63" s="33" t="s">
        <v>31</v>
      </c>
      <c r="F63" s="33"/>
      <c r="G63" s="33"/>
      <c r="H63" s="33"/>
      <c r="I63" s="446"/>
      <c r="J63" s="446"/>
      <c r="K63" s="446"/>
      <c r="L63" s="446"/>
      <c r="M63" s="446"/>
      <c r="N63" s="33"/>
      <c r="O63" s="33"/>
      <c r="P63" s="33"/>
      <c r="Q63" s="33"/>
      <c r="R63" s="33"/>
      <c r="S63" s="33"/>
      <c r="T63" s="33"/>
      <c r="U63" s="33"/>
      <c r="V63" s="33"/>
      <c r="W63" s="33"/>
      <c r="X63" s="33"/>
      <c r="Y63" s="33"/>
      <c r="Z63" s="36"/>
    </row>
    <row r="64" spans="1:26" ht="20.100000000000001" customHeight="1" x14ac:dyDescent="0.15">
      <c r="A64" s="15"/>
      <c r="B64" s="15"/>
      <c r="C64" s="31"/>
      <c r="D64" s="33"/>
      <c r="E64" s="33"/>
      <c r="F64" s="33"/>
      <c r="G64" s="33"/>
      <c r="H64" s="33"/>
      <c r="I64" s="41"/>
      <c r="J64" s="37" t="s">
        <v>5</v>
      </c>
      <c r="K64" s="35"/>
      <c r="L64" s="35"/>
      <c r="M64" s="35"/>
      <c r="N64" s="35"/>
      <c r="O64" s="35"/>
      <c r="P64" s="35"/>
      <c r="Q64" s="35"/>
      <c r="R64" s="35"/>
      <c r="S64" s="35"/>
      <c r="T64" s="35"/>
      <c r="U64" s="35"/>
      <c r="V64" s="35"/>
      <c r="W64" s="35"/>
      <c r="X64" s="35"/>
      <c r="Y64" s="35"/>
      <c r="Z64" s="36"/>
    </row>
    <row r="65" spans="1:26" ht="20.100000000000001" hidden="1" customHeight="1" x14ac:dyDescent="0.15">
      <c r="A65" s="15"/>
      <c r="B65" s="15"/>
      <c r="C65" s="31"/>
      <c r="D65" s="33"/>
      <c r="E65" s="33"/>
      <c r="F65" s="33"/>
      <c r="G65" s="33"/>
      <c r="H65" s="33"/>
      <c r="I65" s="41"/>
      <c r="J65" s="35"/>
      <c r="K65" s="35"/>
      <c r="L65" s="35"/>
      <c r="M65" s="35"/>
      <c r="N65" s="35"/>
      <c r="O65" s="35"/>
      <c r="P65" s="35"/>
      <c r="Q65" s="35"/>
      <c r="R65" s="35"/>
      <c r="S65" s="35"/>
      <c r="T65" s="35"/>
      <c r="U65" s="35"/>
      <c r="V65" s="35"/>
      <c r="W65" s="35"/>
      <c r="X65" s="35"/>
      <c r="Y65" s="35"/>
      <c r="Z65" s="36"/>
    </row>
    <row r="66" spans="1:26" ht="20.100000000000001" hidden="1" customHeight="1" x14ac:dyDescent="0.15">
      <c r="A66" s="15"/>
      <c r="B66" s="15"/>
      <c r="C66" s="31"/>
      <c r="D66" s="33"/>
      <c r="E66" s="33"/>
      <c r="F66" s="33"/>
      <c r="G66" s="33"/>
      <c r="H66" s="33"/>
      <c r="I66" s="41"/>
      <c r="J66" s="35"/>
      <c r="K66" s="35"/>
      <c r="L66" s="35"/>
      <c r="M66" s="35"/>
      <c r="N66" s="35"/>
      <c r="O66" s="35"/>
      <c r="P66" s="35"/>
      <c r="Q66" s="35"/>
      <c r="R66" s="35"/>
      <c r="S66" s="35"/>
      <c r="T66" s="35"/>
      <c r="U66" s="35"/>
      <c r="V66" s="35"/>
      <c r="W66" s="35"/>
      <c r="X66" s="35"/>
      <c r="Y66" s="35"/>
      <c r="Z66" s="36"/>
    </row>
    <row r="67" spans="1:26" ht="20.100000000000001" hidden="1" customHeight="1" x14ac:dyDescent="0.15">
      <c r="A67" s="15"/>
      <c r="B67" s="15"/>
      <c r="C67" s="31"/>
      <c r="D67" s="33"/>
      <c r="E67" s="33"/>
      <c r="F67" s="33"/>
      <c r="G67" s="33"/>
      <c r="H67" s="33"/>
      <c r="I67" s="41"/>
      <c r="J67" s="35"/>
      <c r="K67" s="35"/>
      <c r="L67" s="35"/>
      <c r="M67" s="35"/>
      <c r="N67" s="35"/>
      <c r="O67" s="35"/>
      <c r="P67" s="35"/>
      <c r="Q67" s="35"/>
      <c r="R67" s="35"/>
      <c r="S67" s="35"/>
      <c r="T67" s="35"/>
      <c r="U67" s="35"/>
      <c r="V67" s="35"/>
      <c r="W67" s="35"/>
      <c r="X67" s="35"/>
      <c r="Y67" s="35"/>
      <c r="Z67" s="36"/>
    </row>
    <row r="68" spans="1:26" ht="20.100000000000001" hidden="1" customHeight="1" x14ac:dyDescent="0.15">
      <c r="A68" s="15"/>
      <c r="B68" s="15"/>
      <c r="C68" s="31"/>
      <c r="D68" s="33"/>
      <c r="E68" s="33"/>
      <c r="F68" s="33"/>
      <c r="G68" s="33"/>
      <c r="H68" s="33"/>
      <c r="I68" s="41"/>
      <c r="J68" s="35"/>
      <c r="K68" s="35"/>
      <c r="L68" s="35"/>
      <c r="M68" s="35"/>
      <c r="N68" s="35"/>
      <c r="O68" s="35"/>
      <c r="P68" s="35"/>
      <c r="Q68" s="35"/>
      <c r="R68" s="35"/>
      <c r="S68" s="35"/>
      <c r="T68" s="35"/>
      <c r="U68" s="35"/>
      <c r="V68" s="35"/>
      <c r="W68" s="35"/>
      <c r="X68" s="35"/>
      <c r="Y68" s="35"/>
      <c r="Z68" s="36"/>
    </row>
    <row r="69" spans="1:26" ht="20.100000000000001" customHeight="1" x14ac:dyDescent="0.15">
      <c r="A69" s="15">
        <f>IFERROR(IF(OR(AND($I63="する",TRIM($I69)=""),AND($I63="しない",NOT(ISBLANK($I69)))),1001,0),3)</f>
        <v>0</v>
      </c>
      <c r="B69" s="15"/>
      <c r="C69" s="31"/>
      <c r="D69" s="32">
        <v>2</v>
      </c>
      <c r="E69" s="11" t="s">
        <v>10</v>
      </c>
      <c r="I69" s="448"/>
      <c r="J69" s="449"/>
      <c r="K69" s="449"/>
      <c r="L69" s="449"/>
      <c r="M69" s="449"/>
      <c r="N69" s="33"/>
      <c r="O69" s="33"/>
      <c r="P69" s="33"/>
      <c r="Q69" s="33"/>
      <c r="R69" s="33"/>
      <c r="S69" s="33"/>
      <c r="T69" s="33"/>
      <c r="U69" s="33"/>
      <c r="V69" s="33"/>
      <c r="W69" s="33"/>
      <c r="X69" s="33"/>
      <c r="Y69" s="33"/>
      <c r="Z69" s="36"/>
    </row>
    <row r="70" spans="1:26" ht="20.100000000000001" customHeight="1" x14ac:dyDescent="0.15">
      <c r="A70" s="15"/>
      <c r="B70" s="15"/>
      <c r="C70" s="31"/>
      <c r="D70" s="32"/>
      <c r="E70" s="33"/>
      <c r="F70" s="33"/>
      <c r="G70" s="33"/>
      <c r="H70" s="33"/>
      <c r="I70" s="34"/>
      <c r="J70" s="37" t="s">
        <v>55</v>
      </c>
      <c r="K70" s="35"/>
      <c r="L70" s="35"/>
      <c r="M70" s="35"/>
      <c r="N70" s="35"/>
      <c r="O70" s="35"/>
      <c r="P70" s="35"/>
      <c r="Q70" s="35"/>
      <c r="R70" s="35"/>
      <c r="S70" s="35"/>
      <c r="T70" s="35"/>
      <c r="U70" s="35"/>
      <c r="V70" s="35"/>
      <c r="W70" s="35"/>
      <c r="X70" s="35"/>
      <c r="Y70" s="35"/>
      <c r="Z70" s="36"/>
    </row>
    <row r="71" spans="1:26" ht="20.100000000000001" customHeight="1" x14ac:dyDescent="0.15">
      <c r="A71" s="15">
        <f>IFERROR(IF(OR(AND($I63="する",AND($I71&lt;&gt;"", OR(ISERROR(FIND("@"&amp;LEFT($I71,3)&amp;"@", 都道府県3))=FALSE, ISERROR(FIND("@"&amp;LEFT($I71,4)&amp;"@",都道府県4))=FALSE))=FALSE),AND($I63="しない",NOT(ISBLANK($I71)))),1001,0),3)</f>
        <v>0</v>
      </c>
      <c r="B71" s="15"/>
      <c r="C71" s="31"/>
      <c r="D71" s="32">
        <v>3</v>
      </c>
      <c r="E71" s="11" t="s">
        <v>11</v>
      </c>
      <c r="I71" s="450"/>
      <c r="J71" s="450"/>
      <c r="K71" s="450"/>
      <c r="L71" s="450"/>
      <c r="M71" s="450"/>
      <c r="N71" s="450"/>
      <c r="O71" s="450"/>
      <c r="P71" s="450"/>
      <c r="Q71" s="451"/>
      <c r="R71" s="450"/>
      <c r="S71" s="450"/>
      <c r="T71" s="450"/>
      <c r="U71" s="450"/>
      <c r="V71" s="450"/>
      <c r="W71" s="450"/>
      <c r="X71" s="450"/>
      <c r="Y71" s="450"/>
      <c r="Z71" s="36"/>
    </row>
    <row r="72" spans="1:26" ht="20.100000000000001" customHeight="1" x14ac:dyDescent="0.15">
      <c r="A72" s="15"/>
      <c r="B72" s="15"/>
      <c r="C72" s="31"/>
      <c r="D72" s="32"/>
      <c r="E72" s="33"/>
      <c r="F72" s="33"/>
      <c r="G72" s="33"/>
      <c r="H72" s="33"/>
      <c r="I72" s="34"/>
      <c r="J72" s="37" t="s">
        <v>12</v>
      </c>
      <c r="K72" s="35"/>
      <c r="L72" s="35"/>
      <c r="M72" s="35"/>
      <c r="N72" s="35"/>
      <c r="O72" s="35"/>
      <c r="P72" s="35"/>
      <c r="Q72" s="35"/>
      <c r="R72" s="35"/>
      <c r="S72" s="35"/>
      <c r="T72" s="35"/>
      <c r="U72" s="35"/>
      <c r="V72" s="35"/>
      <c r="W72" s="35"/>
      <c r="X72" s="35"/>
      <c r="Y72" s="35"/>
      <c r="Z72" s="36"/>
    </row>
    <row r="73" spans="1:26" ht="20.100000000000001" customHeight="1" x14ac:dyDescent="0.15">
      <c r="A73" s="15">
        <f>IFERROR(IF(OR(AND($I63="する",TRIM($I73)=""),AND($I63="しない",NOT(ISBLANK($I73)))),1001,0),3)</f>
        <v>0</v>
      </c>
      <c r="B73" s="15"/>
      <c r="C73" s="31"/>
      <c r="D73" s="32">
        <v>4</v>
      </c>
      <c r="E73" s="11" t="s">
        <v>13</v>
      </c>
      <c r="I73" s="446"/>
      <c r="J73" s="446"/>
      <c r="K73" s="446"/>
      <c r="L73" s="446"/>
      <c r="M73" s="446"/>
      <c r="N73" s="446"/>
      <c r="O73" s="446"/>
      <c r="P73" s="446"/>
      <c r="Q73" s="454"/>
      <c r="R73" s="446"/>
      <c r="S73" s="446"/>
      <c r="T73" s="446"/>
      <c r="U73" s="446"/>
      <c r="V73" s="446"/>
      <c r="W73" s="446"/>
      <c r="X73" s="446"/>
      <c r="Y73" s="446"/>
      <c r="Z73" s="36"/>
    </row>
    <row r="74" spans="1:26" ht="30" customHeight="1" x14ac:dyDescent="0.15">
      <c r="A74" s="15"/>
      <c r="B74" s="15"/>
      <c r="C74" s="38"/>
      <c r="D74" s="33"/>
      <c r="I74" s="34"/>
      <c r="J74" s="437" t="s">
        <v>60</v>
      </c>
      <c r="K74" s="437"/>
      <c r="L74" s="437"/>
      <c r="M74" s="437"/>
      <c r="N74" s="437"/>
      <c r="O74" s="437"/>
      <c r="P74" s="437"/>
      <c r="Q74" s="437"/>
      <c r="R74" s="437"/>
      <c r="S74" s="437"/>
      <c r="T74" s="437"/>
      <c r="U74" s="437"/>
      <c r="V74" s="437"/>
      <c r="W74" s="437"/>
      <c r="X74" s="437"/>
      <c r="Y74" s="437"/>
      <c r="Z74" s="36"/>
    </row>
    <row r="75" spans="1:26" ht="20.100000000000001" customHeight="1" x14ac:dyDescent="0.15">
      <c r="A75" s="15">
        <f>IFERROR(IF(OR(AND($I63="する",TRIM($I75)=""),AND($I63="しない",NOT(ISBLANK($I75)))),1001,0),3)</f>
        <v>0</v>
      </c>
      <c r="B75" s="15"/>
      <c r="C75" s="31"/>
      <c r="D75" s="32">
        <v>5</v>
      </c>
      <c r="E75" s="11" t="s">
        <v>14</v>
      </c>
      <c r="I75" s="446"/>
      <c r="J75" s="446"/>
      <c r="K75" s="446"/>
      <c r="L75" s="446"/>
      <c r="M75" s="446"/>
      <c r="N75" s="446"/>
      <c r="O75" s="446"/>
      <c r="P75" s="446"/>
      <c r="Q75" s="446"/>
      <c r="R75" s="446"/>
      <c r="S75" s="446"/>
      <c r="T75" s="446"/>
      <c r="U75" s="446"/>
      <c r="V75" s="446"/>
      <c r="W75" s="446"/>
      <c r="X75" s="446"/>
      <c r="Y75" s="446"/>
      <c r="Z75" s="36"/>
    </row>
    <row r="76" spans="1:26" ht="30" customHeight="1" x14ac:dyDescent="0.15">
      <c r="A76" s="15"/>
      <c r="B76" s="15"/>
      <c r="C76" s="38"/>
      <c r="D76" s="33"/>
      <c r="E76" s="33"/>
      <c r="F76" s="33"/>
      <c r="G76" s="33"/>
      <c r="H76" s="33"/>
      <c r="I76" s="34"/>
      <c r="J76" s="437" t="s">
        <v>61</v>
      </c>
      <c r="K76" s="437"/>
      <c r="L76" s="437"/>
      <c r="M76" s="437"/>
      <c r="N76" s="437"/>
      <c r="O76" s="437"/>
      <c r="P76" s="437"/>
      <c r="Q76" s="437"/>
      <c r="R76" s="437"/>
      <c r="S76" s="437"/>
      <c r="T76" s="437"/>
      <c r="U76" s="437"/>
      <c r="V76" s="437"/>
      <c r="W76" s="437"/>
      <c r="X76" s="437"/>
      <c r="Y76" s="437"/>
      <c r="Z76" s="36"/>
    </row>
    <row r="77" spans="1:26" ht="20.100000000000001" customHeight="1" x14ac:dyDescent="0.15">
      <c r="A77" s="15">
        <f>IFERROR(IF(OR(AND($I63="する",TRIM($I77)=""),AND($I63="しない",NOT(ISBLANK($I77)))),1001,0),3)</f>
        <v>0</v>
      </c>
      <c r="B77" s="15"/>
      <c r="C77" s="31"/>
      <c r="D77" s="32">
        <v>6</v>
      </c>
      <c r="E77" s="11" t="s">
        <v>32</v>
      </c>
      <c r="I77" s="446"/>
      <c r="J77" s="446"/>
      <c r="K77" s="446"/>
      <c r="L77" s="446"/>
      <c r="M77" s="446"/>
      <c r="N77" s="446"/>
      <c r="O77" s="446"/>
      <c r="P77" s="446"/>
      <c r="Q77" s="446"/>
      <c r="R77" s="446"/>
      <c r="S77" s="446"/>
      <c r="T77" s="446"/>
      <c r="U77" s="446"/>
      <c r="V77" s="446"/>
      <c r="W77" s="446"/>
      <c r="X77" s="446"/>
      <c r="Y77" s="446"/>
      <c r="Z77" s="36"/>
    </row>
    <row r="78" spans="1:26" ht="20.100000000000001" customHeight="1" x14ac:dyDescent="0.15">
      <c r="A78" s="15"/>
      <c r="B78" s="15"/>
      <c r="C78" s="38"/>
      <c r="D78" s="33"/>
      <c r="E78" s="33"/>
      <c r="F78" s="33"/>
      <c r="G78" s="33"/>
      <c r="H78" s="33"/>
      <c r="I78" s="34"/>
      <c r="J78" s="45" t="s">
        <v>33</v>
      </c>
      <c r="K78" s="35"/>
      <c r="L78" s="35"/>
      <c r="M78" s="35"/>
      <c r="N78" s="35"/>
      <c r="O78" s="35"/>
      <c r="P78" s="35"/>
      <c r="Q78" s="35"/>
      <c r="R78" s="35"/>
      <c r="S78" s="35"/>
      <c r="T78" s="35"/>
      <c r="U78" s="35"/>
      <c r="V78" s="35"/>
      <c r="W78" s="35"/>
      <c r="X78" s="35"/>
      <c r="Y78" s="35"/>
      <c r="Z78" s="36"/>
    </row>
    <row r="79" spans="1:26" ht="20.100000000000001" customHeight="1" x14ac:dyDescent="0.15">
      <c r="A79" s="15">
        <f>IFERROR(IF(OR(AND($I63="する",OR(TRIM($I79)="", NOT(OR(IFERROR(SEARCH(" ",$I79),0)&gt;0, IFERROR(SEARCH("　",$I79),0)&gt;0)))),AND($I63="しない",NOT(ISBLANK($I79)))),1001,0),3)</f>
        <v>0</v>
      </c>
      <c r="B79" s="15"/>
      <c r="C79" s="31"/>
      <c r="D79" s="32">
        <v>7</v>
      </c>
      <c r="E79" s="11" t="s">
        <v>34</v>
      </c>
      <c r="I79" s="446"/>
      <c r="J79" s="446"/>
      <c r="K79" s="446"/>
      <c r="L79" s="446"/>
      <c r="M79" s="446"/>
      <c r="N79" s="446"/>
      <c r="O79" s="446"/>
      <c r="P79" s="446"/>
      <c r="Q79" s="446"/>
      <c r="R79" s="446"/>
      <c r="S79" s="446"/>
      <c r="T79" s="446"/>
      <c r="U79" s="446"/>
      <c r="V79" s="446"/>
      <c r="W79" s="446"/>
      <c r="X79" s="446"/>
      <c r="Y79" s="446"/>
      <c r="Z79" s="36"/>
    </row>
    <row r="80" spans="1:26" ht="20.100000000000001" customHeight="1" x14ac:dyDescent="0.15">
      <c r="A80" s="15"/>
      <c r="B80" s="15"/>
      <c r="C80" s="38"/>
      <c r="D80" s="33"/>
      <c r="E80" s="56" t="s">
        <v>35</v>
      </c>
      <c r="F80" s="33"/>
      <c r="G80" s="33"/>
      <c r="H80" s="33"/>
      <c r="I80" s="41"/>
      <c r="J80" s="37" t="s">
        <v>18</v>
      </c>
      <c r="K80" s="37"/>
      <c r="L80" s="37"/>
      <c r="M80" s="37"/>
      <c r="N80" s="37"/>
      <c r="O80" s="37"/>
      <c r="P80" s="37"/>
      <c r="Q80" s="37"/>
      <c r="R80" s="37"/>
      <c r="S80" s="37"/>
      <c r="T80" s="37"/>
      <c r="U80" s="37"/>
      <c r="V80" s="37"/>
      <c r="W80" s="37"/>
      <c r="X80" s="37"/>
      <c r="Y80" s="37"/>
      <c r="Z80" s="36"/>
    </row>
    <row r="81" spans="1:27" ht="20.100000000000001" customHeight="1" x14ac:dyDescent="0.15">
      <c r="A81" s="15">
        <f>IFERROR(IF(OR(AND($I63="する",OR(TRIM($I81)="", NOT(OR(IFERROR(SEARCH(" ",$I81),0)&gt;0, IFERROR(SEARCH("　",$I81),0)&gt;0)))),AND($I63="しない",NOT(ISBLANK($I81)))),1001,0),3)</f>
        <v>0</v>
      </c>
      <c r="B81" s="15"/>
      <c r="C81" s="31"/>
      <c r="D81" s="32">
        <v>8</v>
      </c>
      <c r="E81" s="11" t="s">
        <v>34</v>
      </c>
      <c r="I81" s="446"/>
      <c r="J81" s="446"/>
      <c r="K81" s="446"/>
      <c r="L81" s="446"/>
      <c r="M81" s="446"/>
      <c r="N81" s="446"/>
      <c r="O81" s="446"/>
      <c r="P81" s="446"/>
      <c r="Q81" s="446"/>
      <c r="R81" s="446"/>
      <c r="S81" s="446"/>
      <c r="T81" s="446"/>
      <c r="U81" s="446"/>
      <c r="V81" s="446"/>
      <c r="W81" s="446"/>
      <c r="X81" s="446"/>
      <c r="Y81" s="446"/>
      <c r="Z81" s="36"/>
    </row>
    <row r="82" spans="1:27" ht="20.100000000000001" customHeight="1" x14ac:dyDescent="0.15">
      <c r="A82" s="15"/>
      <c r="B82" s="15"/>
      <c r="C82" s="38"/>
      <c r="D82" s="33"/>
      <c r="E82" s="33"/>
      <c r="F82" s="33"/>
      <c r="G82" s="33"/>
      <c r="H82" s="33"/>
      <c r="I82" s="41"/>
      <c r="J82" s="37" t="s">
        <v>20</v>
      </c>
      <c r="K82" s="37"/>
      <c r="L82" s="37"/>
      <c r="M82" s="37"/>
      <c r="N82" s="37"/>
      <c r="O82" s="37"/>
      <c r="P82" s="37"/>
      <c r="Q82" s="37"/>
      <c r="R82" s="37"/>
      <c r="S82" s="37"/>
      <c r="T82" s="37"/>
      <c r="U82" s="37"/>
      <c r="V82" s="37"/>
      <c r="W82" s="37"/>
      <c r="X82" s="37"/>
      <c r="Y82" s="37"/>
      <c r="Z82" s="36"/>
    </row>
    <row r="83" spans="1:27" ht="20.100000000000001" customHeight="1" x14ac:dyDescent="0.15">
      <c r="A83" s="15">
        <f>IFERROR(IF(OR(AND($I63="する",NOT(AND(TRIM($I83)&lt;&gt;"",ISNUMBER(VALUE(SUBSTITUTE($I83,"-",""))),IFERROR(SEARCH("-",$I83),0)&gt;0))), AND($I63="しない",NOT(ISBLANK($I83)))),1001,0),3)</f>
        <v>0</v>
      </c>
      <c r="B83" s="15"/>
      <c r="C83" s="31"/>
      <c r="D83" s="32">
        <v>9</v>
      </c>
      <c r="E83" s="11" t="s">
        <v>21</v>
      </c>
      <c r="I83" s="446"/>
      <c r="J83" s="446"/>
      <c r="K83" s="446"/>
      <c r="L83" s="446"/>
      <c r="M83" s="446"/>
      <c r="O83" s="42" t="s">
        <v>22</v>
      </c>
      <c r="P83" s="1"/>
      <c r="Q83" s="11" t="s">
        <v>23</v>
      </c>
      <c r="Y83" s="35"/>
      <c r="Z83" s="36"/>
    </row>
    <row r="84" spans="1:27" ht="20.100000000000001" customHeight="1" x14ac:dyDescent="0.15">
      <c r="A84" s="15">
        <f>IFERROR(IF(AND($I63="しない",NOT(ISBLANK($P83))),1001,0),3)</f>
        <v>0</v>
      </c>
      <c r="B84" s="15"/>
      <c r="C84" s="38"/>
      <c r="D84" s="33"/>
      <c r="E84" s="33"/>
      <c r="F84" s="33"/>
      <c r="G84" s="33"/>
      <c r="H84" s="33"/>
      <c r="I84" s="34"/>
      <c r="J84" s="37" t="s">
        <v>24</v>
      </c>
      <c r="K84" s="35"/>
      <c r="L84" s="35"/>
      <c r="M84" s="35"/>
      <c r="N84" s="35"/>
      <c r="O84" s="35"/>
      <c r="P84" s="35"/>
      <c r="Q84" s="35"/>
      <c r="R84" s="35"/>
      <c r="S84" s="35"/>
      <c r="T84" s="35"/>
      <c r="U84" s="35"/>
      <c r="V84" s="35"/>
      <c r="W84" s="35"/>
      <c r="X84" s="35"/>
      <c r="Y84" s="35"/>
      <c r="Z84" s="36"/>
    </row>
    <row r="85" spans="1:27" ht="20.100000000000001" customHeight="1" x14ac:dyDescent="0.15">
      <c r="A85" s="15">
        <f>IFERROR(IF(OR(AND($I63="する",AND(TRIM($I85)&lt;&gt;"",NOT(AND(ISNUMBER(VALUE(SUBSTITUTE($I85,"-",""))),IFERROR(SEARCH("-",$I85),0)&gt;0)))), AND($I63="しない",NOT(ISBLANK($I85)))),1001,0),3)</f>
        <v>0</v>
      </c>
      <c r="B85" s="15"/>
      <c r="C85" s="31"/>
      <c r="D85" s="32">
        <v>10</v>
      </c>
      <c r="E85" s="11" t="s">
        <v>25</v>
      </c>
      <c r="I85" s="446"/>
      <c r="J85" s="446"/>
      <c r="K85" s="446"/>
      <c r="L85" s="446"/>
      <c r="M85" s="446"/>
      <c r="N85" s="35"/>
      <c r="O85" s="35"/>
      <c r="P85" s="35"/>
      <c r="Q85" s="35"/>
      <c r="R85" s="35"/>
      <c r="S85" s="35"/>
      <c r="T85" s="35"/>
      <c r="U85" s="35"/>
      <c r="V85" s="35"/>
      <c r="W85" s="35"/>
      <c r="X85" s="35"/>
      <c r="Y85" s="35"/>
      <c r="Z85" s="36"/>
    </row>
    <row r="86" spans="1:27" ht="20.100000000000001" customHeight="1" x14ac:dyDescent="0.15">
      <c r="A86" s="15"/>
      <c r="B86" s="15"/>
      <c r="C86" s="38"/>
      <c r="D86" s="33"/>
      <c r="E86" s="33"/>
      <c r="F86" s="33"/>
      <c r="G86" s="33"/>
      <c r="H86" s="33"/>
      <c r="I86" s="34"/>
      <c r="J86" s="37" t="s">
        <v>24</v>
      </c>
      <c r="K86" s="35"/>
      <c r="L86" s="35"/>
      <c r="M86" s="35"/>
      <c r="N86" s="35"/>
      <c r="O86" s="35"/>
      <c r="P86" s="35"/>
      <c r="Q86" s="35"/>
      <c r="R86" s="35"/>
      <c r="S86" s="35"/>
      <c r="T86" s="35"/>
      <c r="U86" s="35"/>
      <c r="V86" s="35"/>
      <c r="W86" s="35"/>
      <c r="X86" s="35"/>
      <c r="Y86" s="35"/>
      <c r="Z86" s="36"/>
    </row>
    <row r="87" spans="1:27" ht="20.100000000000001" customHeight="1" x14ac:dyDescent="0.15">
      <c r="A87" s="15">
        <f>IFERROR(IF(OR(AND($I63="する",AND(TRIM($I87)&lt;&gt;"",NOT(IFERROR(SEARCH("@",$I87),0)&gt;0))),AND($I63="しない",NOT(ISBLANK($I87)))),1001,0),3)</f>
        <v>0</v>
      </c>
      <c r="B87" s="15"/>
      <c r="C87" s="38"/>
      <c r="D87" s="32">
        <v>11</v>
      </c>
      <c r="E87" s="11" t="s">
        <v>26</v>
      </c>
      <c r="I87" s="446"/>
      <c r="J87" s="446"/>
      <c r="K87" s="446"/>
      <c r="L87" s="446"/>
      <c r="M87" s="446"/>
      <c r="N87" s="446"/>
      <c r="O87" s="446"/>
      <c r="P87" s="446"/>
      <c r="Q87" s="455"/>
      <c r="R87" s="446"/>
      <c r="S87" s="446"/>
      <c r="T87" s="446"/>
      <c r="U87" s="446"/>
      <c r="V87" s="446"/>
      <c r="W87" s="446"/>
      <c r="X87" s="446"/>
      <c r="Y87" s="446"/>
      <c r="Z87" s="36"/>
    </row>
    <row r="88" spans="1:27" ht="20.100000000000001" customHeight="1" x14ac:dyDescent="0.15">
      <c r="A88" s="15"/>
      <c r="B88" s="15"/>
      <c r="C88" s="38"/>
      <c r="D88" s="32"/>
      <c r="E88" s="43" t="s">
        <v>866</v>
      </c>
      <c r="I88" s="34"/>
      <c r="J88" s="57" t="s">
        <v>868</v>
      </c>
      <c r="K88" s="58"/>
      <c r="L88" s="35"/>
      <c r="M88" s="35"/>
      <c r="N88" s="35"/>
      <c r="O88" s="35"/>
      <c r="P88" s="35"/>
      <c r="Q88" s="59"/>
      <c r="R88" s="35"/>
      <c r="S88" s="35"/>
      <c r="T88" s="35"/>
      <c r="U88" s="35"/>
      <c r="V88" s="35"/>
      <c r="W88" s="35"/>
      <c r="X88" s="35"/>
      <c r="Y88" s="35"/>
      <c r="Z88" s="33"/>
      <c r="AA88" s="44"/>
    </row>
    <row r="89" spans="1:27" ht="20.100000000000001" customHeight="1" x14ac:dyDescent="0.15">
      <c r="A89" s="15"/>
      <c r="B89" s="15"/>
      <c r="C89" s="47"/>
      <c r="D89" s="48"/>
      <c r="E89" s="48"/>
      <c r="F89" s="48"/>
      <c r="G89" s="48"/>
      <c r="H89" s="48"/>
      <c r="I89" s="60"/>
      <c r="J89" s="61"/>
      <c r="K89" s="62"/>
      <c r="L89" s="61"/>
      <c r="M89" s="61"/>
      <c r="N89" s="61"/>
      <c r="O89" s="61"/>
      <c r="P89" s="61"/>
      <c r="Q89" s="63"/>
      <c r="R89" s="61"/>
      <c r="S89" s="61"/>
      <c r="T89" s="61"/>
      <c r="U89" s="61"/>
      <c r="V89" s="61"/>
      <c r="W89" s="61"/>
      <c r="X89" s="61"/>
      <c r="Y89" s="61"/>
      <c r="Z89" s="48"/>
      <c r="AA89" s="44"/>
    </row>
    <row r="90" spans="1:27" ht="20.100000000000001" customHeight="1" x14ac:dyDescent="0.15">
      <c r="A90" s="15"/>
      <c r="B90" s="15"/>
      <c r="C90" s="33"/>
      <c r="D90" s="33"/>
      <c r="E90" s="33"/>
      <c r="F90" s="33"/>
      <c r="G90" s="33"/>
      <c r="H90" s="33"/>
      <c r="I90" s="52"/>
      <c r="J90" s="33"/>
      <c r="K90" s="64"/>
      <c r="L90" s="33"/>
      <c r="M90" s="33"/>
      <c r="N90" s="33"/>
      <c r="O90" s="33"/>
      <c r="P90" s="33"/>
      <c r="Q90" s="33"/>
      <c r="R90" s="33"/>
      <c r="S90" s="33"/>
      <c r="T90" s="33"/>
      <c r="U90" s="33"/>
      <c r="V90" s="33"/>
      <c r="W90" s="33"/>
      <c r="X90" s="33"/>
      <c r="Y90" s="33"/>
      <c r="Z90" s="33"/>
    </row>
    <row r="91" spans="1:27" ht="15.75" hidden="1" customHeight="1" x14ac:dyDescent="0.15">
      <c r="A91" s="15"/>
      <c r="B91" s="15"/>
      <c r="C91" s="33"/>
      <c r="D91" s="33"/>
      <c r="E91" s="33"/>
      <c r="F91" s="33"/>
      <c r="G91" s="33"/>
      <c r="H91" s="33"/>
      <c r="I91" s="52"/>
      <c r="J91" s="33"/>
      <c r="K91" s="64"/>
      <c r="L91" s="33"/>
      <c r="M91" s="33"/>
      <c r="N91" s="33"/>
      <c r="O91" s="33"/>
      <c r="P91" s="33"/>
      <c r="Q91" s="33"/>
      <c r="R91" s="33"/>
      <c r="S91" s="33"/>
      <c r="T91" s="33"/>
      <c r="U91" s="33"/>
      <c r="V91" s="33"/>
      <c r="W91" s="33"/>
      <c r="X91" s="33"/>
      <c r="Y91" s="33"/>
      <c r="Z91" s="33"/>
    </row>
    <row r="92" spans="1:27" ht="15.75" hidden="1" customHeight="1" x14ac:dyDescent="0.15">
      <c r="A92" s="15"/>
      <c r="B92" s="15"/>
      <c r="C92" s="33"/>
      <c r="D92" s="33"/>
      <c r="E92" s="33"/>
      <c r="F92" s="33"/>
      <c r="G92" s="33"/>
      <c r="H92" s="33"/>
      <c r="I92" s="52"/>
      <c r="J92" s="33"/>
      <c r="K92" s="64"/>
      <c r="L92" s="33"/>
      <c r="M92" s="33"/>
      <c r="N92" s="33"/>
      <c r="O92" s="33"/>
      <c r="P92" s="33"/>
      <c r="Q92" s="33"/>
      <c r="R92" s="33"/>
      <c r="S92" s="33"/>
      <c r="T92" s="33"/>
      <c r="U92" s="33"/>
      <c r="V92" s="33"/>
      <c r="W92" s="33"/>
      <c r="X92" s="33"/>
      <c r="Y92" s="33"/>
      <c r="Z92" s="33"/>
    </row>
    <row r="93" spans="1:27" ht="15.75" hidden="1" customHeight="1" x14ac:dyDescent="0.15">
      <c r="A93" s="15"/>
      <c r="B93" s="15"/>
      <c r="C93" s="33"/>
      <c r="D93" s="33"/>
      <c r="E93" s="33"/>
      <c r="F93" s="33"/>
      <c r="G93" s="33"/>
      <c r="H93" s="33"/>
      <c r="I93" s="52"/>
      <c r="J93" s="33"/>
      <c r="K93" s="64"/>
      <c r="L93" s="33"/>
      <c r="M93" s="33"/>
      <c r="N93" s="33"/>
      <c r="O93" s="33"/>
      <c r="P93" s="33"/>
      <c r="Q93" s="33"/>
      <c r="R93" s="33"/>
      <c r="S93" s="33"/>
      <c r="T93" s="33"/>
      <c r="U93" s="33"/>
      <c r="V93" s="33"/>
      <c r="W93" s="33"/>
      <c r="X93" s="33"/>
      <c r="Y93" s="33"/>
      <c r="Z93" s="33"/>
    </row>
    <row r="94" spans="1:27" ht="15.75" hidden="1" customHeight="1" x14ac:dyDescent="0.15">
      <c r="A94" s="15"/>
      <c r="B94" s="15"/>
      <c r="C94" s="33"/>
      <c r="D94" s="33"/>
      <c r="E94" s="33"/>
      <c r="F94" s="33"/>
      <c r="G94" s="33"/>
      <c r="H94" s="33"/>
      <c r="I94" s="52"/>
      <c r="J94" s="33"/>
      <c r="K94" s="64"/>
      <c r="L94" s="33"/>
      <c r="M94" s="33"/>
      <c r="N94" s="33"/>
      <c r="O94" s="33"/>
      <c r="P94" s="33"/>
      <c r="Q94" s="33"/>
      <c r="R94" s="33"/>
      <c r="S94" s="33"/>
      <c r="T94" s="33"/>
      <c r="U94" s="33"/>
      <c r="V94" s="33"/>
      <c r="W94" s="33"/>
      <c r="X94" s="33"/>
      <c r="Y94" s="33"/>
      <c r="Z94" s="33"/>
    </row>
    <row r="95" spans="1:27" ht="15.75" hidden="1" customHeight="1" x14ac:dyDescent="0.15">
      <c r="A95" s="15"/>
      <c r="B95" s="15"/>
      <c r="C95" s="33"/>
      <c r="D95" s="33"/>
      <c r="E95" s="33"/>
      <c r="F95" s="33"/>
      <c r="G95" s="33"/>
      <c r="H95" s="33"/>
      <c r="I95" s="52"/>
      <c r="J95" s="33"/>
      <c r="K95" s="64"/>
      <c r="L95" s="33"/>
      <c r="M95" s="33"/>
      <c r="N95" s="33"/>
      <c r="O95" s="33"/>
      <c r="P95" s="33"/>
      <c r="Q95" s="33"/>
      <c r="R95" s="33"/>
      <c r="S95" s="33"/>
      <c r="T95" s="33"/>
      <c r="U95" s="33"/>
      <c r="V95" s="33"/>
      <c r="W95" s="33"/>
      <c r="X95" s="33"/>
      <c r="Y95" s="33"/>
      <c r="Z95" s="33"/>
    </row>
    <row r="96" spans="1:27" ht="15.75" hidden="1" customHeight="1" x14ac:dyDescent="0.15">
      <c r="A96" s="15"/>
      <c r="B96" s="15"/>
      <c r="C96" s="33"/>
      <c r="D96" s="33"/>
      <c r="E96" s="33"/>
      <c r="F96" s="33"/>
      <c r="G96" s="33"/>
      <c r="H96" s="33"/>
      <c r="I96" s="52"/>
      <c r="J96" s="33"/>
      <c r="K96" s="64"/>
      <c r="L96" s="33"/>
      <c r="M96" s="33"/>
      <c r="N96" s="33"/>
      <c r="O96" s="33"/>
      <c r="P96" s="33"/>
      <c r="Q96" s="33"/>
      <c r="R96" s="33"/>
      <c r="S96" s="33"/>
      <c r="T96" s="33"/>
      <c r="U96" s="33"/>
      <c r="V96" s="33"/>
      <c r="W96" s="33"/>
      <c r="X96" s="33"/>
      <c r="Y96" s="33"/>
      <c r="Z96" s="33"/>
    </row>
    <row r="97" spans="1:26" ht="15.75" hidden="1" customHeight="1" x14ac:dyDescent="0.15">
      <c r="A97" s="15"/>
      <c r="B97" s="15"/>
      <c r="C97" s="33"/>
      <c r="D97" s="33"/>
      <c r="E97" s="33"/>
      <c r="F97" s="33"/>
      <c r="G97" s="33"/>
      <c r="H97" s="33"/>
      <c r="I97" s="52"/>
      <c r="J97" s="33"/>
      <c r="K97" s="64"/>
      <c r="L97" s="33"/>
      <c r="M97" s="33"/>
      <c r="N97" s="33"/>
      <c r="O97" s="33"/>
      <c r="P97" s="33"/>
      <c r="Q97" s="33"/>
      <c r="R97" s="33"/>
      <c r="S97" s="33"/>
      <c r="T97" s="33"/>
      <c r="U97" s="33"/>
      <c r="V97" s="33"/>
      <c r="W97" s="33"/>
      <c r="X97" s="33"/>
      <c r="Y97" s="33"/>
      <c r="Z97" s="33"/>
    </row>
    <row r="98" spans="1:26" ht="15.75" hidden="1" customHeight="1" x14ac:dyDescent="0.15">
      <c r="A98" s="15"/>
      <c r="B98" s="15"/>
      <c r="C98" s="33"/>
      <c r="D98" s="33"/>
      <c r="E98" s="33"/>
      <c r="F98" s="33"/>
      <c r="G98" s="33"/>
      <c r="H98" s="33"/>
      <c r="I98" s="52"/>
      <c r="J98" s="33"/>
      <c r="K98" s="64"/>
      <c r="L98" s="33"/>
      <c r="M98" s="33"/>
      <c r="N98" s="33"/>
      <c r="O98" s="33"/>
      <c r="P98" s="33"/>
      <c r="Q98" s="33"/>
      <c r="R98" s="33"/>
      <c r="S98" s="33"/>
      <c r="T98" s="33"/>
      <c r="U98" s="33"/>
      <c r="V98" s="33"/>
      <c r="W98" s="33"/>
      <c r="X98" s="33"/>
      <c r="Y98" s="33"/>
      <c r="Z98" s="33"/>
    </row>
    <row r="99" spans="1:26" ht="15.75" hidden="1" customHeight="1" x14ac:dyDescent="0.15">
      <c r="A99" s="15"/>
      <c r="B99" s="15"/>
      <c r="C99" s="33"/>
      <c r="D99" s="33"/>
      <c r="E99" s="33"/>
      <c r="F99" s="33"/>
      <c r="G99" s="33"/>
      <c r="H99" s="33"/>
      <c r="I99" s="52"/>
      <c r="J99" s="33"/>
      <c r="K99" s="64"/>
      <c r="L99" s="33"/>
      <c r="M99" s="33"/>
      <c r="N99" s="33"/>
      <c r="O99" s="33"/>
      <c r="P99" s="33"/>
      <c r="Q99" s="33"/>
      <c r="R99" s="33"/>
      <c r="S99" s="33"/>
      <c r="T99" s="33"/>
      <c r="U99" s="33"/>
      <c r="V99" s="33"/>
      <c r="W99" s="33"/>
      <c r="X99" s="33"/>
      <c r="Y99" s="33"/>
      <c r="Z99" s="33"/>
    </row>
    <row r="100" spans="1:26" ht="15.75" hidden="1" customHeight="1" x14ac:dyDescent="0.15">
      <c r="A100" s="15"/>
      <c r="B100" s="15"/>
      <c r="C100" s="33"/>
      <c r="D100" s="33"/>
      <c r="E100" s="33"/>
      <c r="F100" s="33"/>
      <c r="G100" s="33"/>
      <c r="H100" s="33"/>
      <c r="I100" s="52"/>
      <c r="J100" s="33"/>
      <c r="K100" s="64"/>
      <c r="L100" s="33"/>
      <c r="M100" s="33"/>
      <c r="N100" s="33"/>
      <c r="O100" s="33"/>
      <c r="P100" s="33"/>
      <c r="Q100" s="33"/>
      <c r="R100" s="33"/>
      <c r="S100" s="33"/>
      <c r="T100" s="33"/>
      <c r="U100" s="33"/>
      <c r="V100" s="33"/>
      <c r="W100" s="33"/>
      <c r="X100" s="33"/>
      <c r="Y100" s="33"/>
      <c r="Z100" s="33"/>
    </row>
    <row r="101" spans="1:26" ht="15.75" hidden="1" customHeight="1" x14ac:dyDescent="0.15">
      <c r="A101" s="15"/>
      <c r="B101" s="15"/>
      <c r="C101" s="33"/>
      <c r="D101" s="33"/>
      <c r="E101" s="33"/>
      <c r="F101" s="33"/>
      <c r="G101" s="33"/>
      <c r="H101" s="33"/>
      <c r="I101" s="52"/>
      <c r="J101" s="33"/>
      <c r="K101" s="64"/>
      <c r="L101" s="33"/>
      <c r="M101" s="33"/>
      <c r="N101" s="33"/>
      <c r="O101" s="33"/>
      <c r="P101" s="33"/>
      <c r="Q101" s="33"/>
      <c r="R101" s="33"/>
      <c r="S101" s="33"/>
      <c r="T101" s="33"/>
      <c r="U101" s="33"/>
      <c r="V101" s="33"/>
      <c r="W101" s="33"/>
      <c r="X101" s="33"/>
      <c r="Y101" s="33"/>
      <c r="Z101" s="33"/>
    </row>
    <row r="102" spans="1:26" ht="15.75" hidden="1" customHeight="1" x14ac:dyDescent="0.15">
      <c r="A102" s="15"/>
      <c r="B102" s="15"/>
      <c r="C102" s="33"/>
      <c r="D102" s="33"/>
      <c r="E102" s="33"/>
      <c r="F102" s="33"/>
      <c r="G102" s="33"/>
      <c r="H102" s="33"/>
      <c r="I102" s="52"/>
      <c r="J102" s="33"/>
      <c r="K102" s="64"/>
      <c r="L102" s="33"/>
      <c r="M102" s="33"/>
      <c r="N102" s="33"/>
      <c r="O102" s="33"/>
      <c r="P102" s="33"/>
      <c r="Q102" s="33"/>
      <c r="R102" s="33"/>
      <c r="S102" s="33"/>
      <c r="T102" s="33"/>
      <c r="U102" s="33"/>
      <c r="V102" s="33"/>
      <c r="W102" s="33"/>
      <c r="X102" s="33"/>
      <c r="Y102" s="33"/>
      <c r="Z102" s="33"/>
    </row>
    <row r="103" spans="1:26" ht="15.75" hidden="1" customHeight="1" x14ac:dyDescent="0.15">
      <c r="A103" s="15"/>
      <c r="B103" s="15"/>
      <c r="C103" s="33"/>
      <c r="D103" s="33"/>
      <c r="E103" s="33"/>
      <c r="F103" s="33"/>
      <c r="G103" s="33"/>
      <c r="H103" s="33"/>
      <c r="I103" s="52"/>
      <c r="J103" s="33"/>
      <c r="K103" s="64"/>
      <c r="L103" s="33"/>
      <c r="M103" s="33"/>
      <c r="N103" s="33"/>
      <c r="O103" s="33"/>
      <c r="P103" s="33"/>
      <c r="Q103" s="33"/>
      <c r="R103" s="33"/>
      <c r="S103" s="33"/>
      <c r="T103" s="33"/>
      <c r="U103" s="33"/>
      <c r="V103" s="33"/>
      <c r="W103" s="33"/>
      <c r="X103" s="33"/>
      <c r="Y103" s="33"/>
      <c r="Z103" s="33"/>
    </row>
    <row r="104" spans="1:26" ht="15.75" hidden="1" customHeight="1" x14ac:dyDescent="0.15">
      <c r="A104" s="15"/>
      <c r="B104" s="15"/>
      <c r="C104" s="33"/>
      <c r="D104" s="33"/>
      <c r="E104" s="33"/>
      <c r="F104" s="33"/>
      <c r="G104" s="33"/>
      <c r="H104" s="33"/>
      <c r="I104" s="52"/>
      <c r="J104" s="33"/>
      <c r="K104" s="64"/>
      <c r="L104" s="33"/>
      <c r="M104" s="33"/>
      <c r="N104" s="33"/>
      <c r="O104" s="33"/>
      <c r="P104" s="33"/>
      <c r="Q104" s="33"/>
      <c r="R104" s="33"/>
      <c r="S104" s="33"/>
      <c r="T104" s="33"/>
      <c r="U104" s="33"/>
      <c r="V104" s="33"/>
      <c r="W104" s="33"/>
      <c r="X104" s="33"/>
      <c r="Y104" s="33"/>
      <c r="Z104" s="33"/>
    </row>
    <row r="105" spans="1:26" ht="15.75" hidden="1" customHeight="1" x14ac:dyDescent="0.15">
      <c r="A105" s="15"/>
      <c r="B105" s="15"/>
      <c r="C105" s="33"/>
      <c r="D105" s="33"/>
      <c r="E105" s="33"/>
      <c r="F105" s="33"/>
      <c r="G105" s="33"/>
      <c r="H105" s="33"/>
      <c r="I105" s="52"/>
      <c r="J105" s="33"/>
      <c r="K105" s="64"/>
      <c r="L105" s="33"/>
      <c r="M105" s="33"/>
      <c r="N105" s="33"/>
      <c r="O105" s="33"/>
      <c r="P105" s="33"/>
      <c r="Q105" s="33"/>
      <c r="R105" s="33"/>
      <c r="S105" s="33"/>
      <c r="T105" s="33"/>
      <c r="U105" s="33"/>
      <c r="V105" s="33"/>
      <c r="W105" s="33"/>
      <c r="X105" s="33"/>
      <c r="Y105" s="33"/>
      <c r="Z105" s="33"/>
    </row>
    <row r="106" spans="1:26" ht="15.75" hidden="1" customHeight="1" x14ac:dyDescent="0.15">
      <c r="A106" s="15"/>
      <c r="B106" s="15"/>
      <c r="C106" s="33"/>
      <c r="D106" s="33"/>
      <c r="E106" s="33"/>
      <c r="F106" s="33"/>
      <c r="G106" s="33"/>
      <c r="H106" s="33"/>
      <c r="I106" s="52"/>
      <c r="J106" s="33"/>
      <c r="K106" s="64"/>
      <c r="L106" s="33"/>
      <c r="M106" s="33"/>
      <c r="N106" s="33"/>
      <c r="O106" s="33"/>
      <c r="P106" s="33"/>
      <c r="Q106" s="33"/>
      <c r="R106" s="33"/>
      <c r="S106" s="33"/>
      <c r="T106" s="33"/>
      <c r="U106" s="33"/>
      <c r="V106" s="33"/>
      <c r="W106" s="33"/>
      <c r="X106" s="33"/>
      <c r="Y106" s="33"/>
      <c r="Z106" s="33"/>
    </row>
    <row r="107" spans="1:26" ht="15.75" hidden="1" customHeight="1" x14ac:dyDescent="0.15">
      <c r="A107" s="15"/>
      <c r="B107" s="15"/>
      <c r="C107" s="33"/>
      <c r="D107" s="33"/>
      <c r="E107" s="33"/>
      <c r="F107" s="33"/>
      <c r="G107" s="33"/>
      <c r="H107" s="33"/>
      <c r="I107" s="52"/>
      <c r="J107" s="33"/>
      <c r="K107" s="64"/>
      <c r="L107" s="33"/>
      <c r="M107" s="33"/>
      <c r="N107" s="33"/>
      <c r="O107" s="33"/>
      <c r="P107" s="33"/>
      <c r="Q107" s="33"/>
      <c r="R107" s="33"/>
      <c r="S107" s="33"/>
      <c r="T107" s="33"/>
      <c r="U107" s="33"/>
      <c r="V107" s="33"/>
      <c r="W107" s="33"/>
      <c r="X107" s="33"/>
      <c r="Y107" s="33"/>
      <c r="Z107" s="33"/>
    </row>
    <row r="108" spans="1:26" ht="20.100000000000001" customHeight="1" x14ac:dyDescent="0.15">
      <c r="A108" s="15"/>
      <c r="B108" s="15"/>
      <c r="C108" s="33"/>
      <c r="D108" s="33"/>
      <c r="E108" s="33"/>
      <c r="F108" s="33"/>
      <c r="G108" s="33"/>
      <c r="H108" s="33"/>
      <c r="I108" s="52"/>
      <c r="J108" s="33"/>
      <c r="K108" s="64"/>
      <c r="L108" s="33"/>
      <c r="M108" s="33"/>
      <c r="N108" s="33"/>
      <c r="O108" s="33"/>
      <c r="P108" s="33"/>
      <c r="Q108" s="33"/>
      <c r="R108" s="33"/>
      <c r="S108" s="33"/>
      <c r="T108" s="33"/>
      <c r="U108" s="33"/>
      <c r="V108" s="33"/>
      <c r="W108" s="33"/>
      <c r="X108" s="33"/>
      <c r="Y108" s="33"/>
      <c r="Z108" s="33"/>
    </row>
    <row r="109" spans="1:26" ht="20.100000000000001" customHeight="1" x14ac:dyDescent="0.15">
      <c r="A109" s="15"/>
      <c r="B109" s="15"/>
      <c r="C109" s="267" t="s">
        <v>36</v>
      </c>
      <c r="D109" s="268"/>
      <c r="E109" s="268"/>
      <c r="F109" s="268"/>
      <c r="G109" s="268"/>
      <c r="H109" s="386"/>
      <c r="Q109" s="65"/>
    </row>
    <row r="110" spans="1:26" ht="15" customHeight="1" x14ac:dyDescent="0.15">
      <c r="A110" s="15"/>
      <c r="B110" s="15"/>
      <c r="C110" s="66"/>
      <c r="D110" s="67"/>
      <c r="E110" s="67"/>
      <c r="F110" s="67"/>
      <c r="G110" s="67"/>
      <c r="H110" s="67"/>
      <c r="I110" s="68"/>
      <c r="J110" s="29"/>
      <c r="K110" s="68"/>
      <c r="L110" s="29"/>
      <c r="M110" s="29"/>
      <c r="N110" s="29"/>
      <c r="O110" s="29"/>
      <c r="P110" s="29"/>
      <c r="Q110" s="69"/>
      <c r="R110" s="29"/>
      <c r="S110" s="29"/>
      <c r="T110" s="29"/>
      <c r="U110" s="29"/>
      <c r="V110" s="29"/>
      <c r="W110" s="29"/>
      <c r="X110" s="29"/>
      <c r="Y110" s="29"/>
      <c r="Z110" s="30"/>
    </row>
    <row r="111" spans="1:26" ht="30" customHeight="1" x14ac:dyDescent="0.15">
      <c r="A111" s="15"/>
      <c r="B111" s="15"/>
      <c r="C111" s="66"/>
      <c r="D111" s="445" t="s">
        <v>612</v>
      </c>
      <c r="E111" s="445"/>
      <c r="F111" s="445"/>
      <c r="G111" s="445"/>
      <c r="H111" s="445"/>
      <c r="I111" s="445"/>
      <c r="J111" s="445"/>
      <c r="K111" s="445"/>
      <c r="L111" s="445"/>
      <c r="M111" s="445"/>
      <c r="N111" s="445"/>
      <c r="O111" s="445"/>
      <c r="P111" s="445"/>
      <c r="Q111" s="445"/>
      <c r="R111" s="445"/>
      <c r="S111" s="445"/>
      <c r="T111" s="445"/>
      <c r="U111" s="445"/>
      <c r="V111" s="445"/>
      <c r="W111" s="445"/>
      <c r="X111" s="445"/>
      <c r="Y111" s="445"/>
      <c r="Z111" s="36"/>
    </row>
    <row r="112" spans="1:26" ht="20.100000000000001" customHeight="1" x14ac:dyDescent="0.15">
      <c r="A112" s="15"/>
      <c r="B112" s="15"/>
      <c r="C112" s="31"/>
      <c r="D112" s="32">
        <v>1</v>
      </c>
      <c r="E112" s="11" t="s">
        <v>37</v>
      </c>
      <c r="I112" s="446"/>
      <c r="J112" s="446"/>
      <c r="K112" s="446"/>
      <c r="L112" s="446"/>
      <c r="M112" s="446"/>
      <c r="N112" s="446"/>
      <c r="O112" s="446"/>
      <c r="P112" s="446"/>
      <c r="Q112" s="447"/>
      <c r="R112" s="446"/>
      <c r="S112" s="446"/>
      <c r="T112" s="446"/>
      <c r="U112" s="446"/>
      <c r="V112" s="446"/>
      <c r="W112" s="446"/>
      <c r="X112" s="446"/>
      <c r="Y112" s="446"/>
      <c r="Z112" s="36"/>
    </row>
    <row r="113" spans="1:26" ht="20.100000000000001" customHeight="1" x14ac:dyDescent="0.15">
      <c r="A113" s="15"/>
      <c r="B113" s="15"/>
      <c r="C113" s="31"/>
      <c r="D113" s="32"/>
      <c r="E113" s="33"/>
      <c r="F113" s="33"/>
      <c r="G113" s="33"/>
      <c r="H113" s="33"/>
      <c r="I113" s="41"/>
      <c r="J113" s="37" t="s">
        <v>38</v>
      </c>
      <c r="K113" s="58"/>
      <c r="L113" s="35"/>
      <c r="M113" s="35"/>
      <c r="N113" s="35"/>
      <c r="O113" s="35"/>
      <c r="P113" s="35"/>
      <c r="Q113" s="70"/>
      <c r="R113" s="35"/>
      <c r="S113" s="35"/>
      <c r="T113" s="35"/>
      <c r="U113" s="35"/>
      <c r="V113" s="35"/>
      <c r="W113" s="35"/>
      <c r="X113" s="35"/>
      <c r="Y113" s="35"/>
      <c r="Z113" s="36"/>
    </row>
    <row r="114" spans="1:26" ht="20.100000000000001" customHeight="1" x14ac:dyDescent="0.15">
      <c r="A114" s="15">
        <f>IFERROR(IF(AND(TRIM($I114)&lt;&gt;"", NOT(OR(IFERROR(SEARCH(" ",$I114),0)&gt;0, IFERROR(SEARCH("　",$I114),0)&gt;0))),1001,0),3)</f>
        <v>0</v>
      </c>
      <c r="B114" s="15"/>
      <c r="C114" s="31"/>
      <c r="D114" s="32">
        <f>D112+1</f>
        <v>2</v>
      </c>
      <c r="E114" s="11" t="s">
        <v>39</v>
      </c>
      <c r="I114" s="446"/>
      <c r="J114" s="446"/>
      <c r="K114" s="446"/>
      <c r="L114" s="446"/>
      <c r="M114" s="446"/>
      <c r="N114" s="446"/>
      <c r="O114" s="446"/>
      <c r="P114" s="446"/>
      <c r="Q114" s="446"/>
      <c r="R114" s="446"/>
      <c r="S114" s="446"/>
      <c r="T114" s="446"/>
      <c r="U114" s="446"/>
      <c r="V114" s="446"/>
      <c r="W114" s="446"/>
      <c r="X114" s="446"/>
      <c r="Y114" s="446"/>
      <c r="Z114" s="36"/>
    </row>
    <row r="115" spans="1:26" ht="20.100000000000001" customHeight="1" x14ac:dyDescent="0.15">
      <c r="A115" s="15"/>
      <c r="B115" s="15"/>
      <c r="C115" s="31"/>
      <c r="D115" s="32"/>
      <c r="E115" s="33"/>
      <c r="F115" s="33"/>
      <c r="G115" s="33"/>
      <c r="H115" s="33"/>
      <c r="I115" s="41"/>
      <c r="J115" s="37" t="s">
        <v>18</v>
      </c>
      <c r="K115" s="37"/>
      <c r="L115" s="37"/>
      <c r="M115" s="37"/>
      <c r="N115" s="37"/>
      <c r="O115" s="37"/>
      <c r="P115" s="37"/>
      <c r="Q115" s="37"/>
      <c r="R115" s="37"/>
      <c r="S115" s="37"/>
      <c r="T115" s="37"/>
      <c r="U115" s="37"/>
      <c r="V115" s="37"/>
      <c r="W115" s="37"/>
      <c r="X115" s="37"/>
      <c r="Y115" s="37"/>
      <c r="Z115" s="36"/>
    </row>
    <row r="116" spans="1:26" ht="20.100000000000001" customHeight="1" x14ac:dyDescent="0.15">
      <c r="A116" s="15">
        <f>IFERROR(IF(AND(TRIM($I116)&lt;&gt;"", NOT(OR(IFERROR(SEARCH(" ",$I116),0)&gt;0, IFERROR(SEARCH("　",$I116),0)&gt;0))),1001,0),3)</f>
        <v>0</v>
      </c>
      <c r="B116" s="15"/>
      <c r="C116" s="31"/>
      <c r="D116" s="32">
        <f>D114+1</f>
        <v>3</v>
      </c>
      <c r="E116" s="11" t="s">
        <v>40</v>
      </c>
      <c r="I116" s="446"/>
      <c r="J116" s="446"/>
      <c r="K116" s="446"/>
      <c r="L116" s="446"/>
      <c r="M116" s="446"/>
      <c r="N116" s="446"/>
      <c r="O116" s="446"/>
      <c r="P116" s="446"/>
      <c r="Q116" s="446"/>
      <c r="R116" s="446"/>
      <c r="S116" s="446"/>
      <c r="T116" s="446"/>
      <c r="U116" s="446"/>
      <c r="V116" s="446"/>
      <c r="W116" s="446"/>
      <c r="X116" s="446"/>
      <c r="Y116" s="446"/>
      <c r="Z116" s="36"/>
    </row>
    <row r="117" spans="1:26" ht="20.100000000000001" customHeight="1" x14ac:dyDescent="0.15">
      <c r="A117" s="15"/>
      <c r="B117" s="15"/>
      <c r="C117" s="31"/>
      <c r="D117" s="33"/>
      <c r="E117" s="33"/>
      <c r="F117" s="33"/>
      <c r="G117" s="33"/>
      <c r="H117" s="33"/>
      <c r="I117" s="41"/>
      <c r="J117" s="37" t="s">
        <v>20</v>
      </c>
      <c r="K117" s="37"/>
      <c r="L117" s="37"/>
      <c r="M117" s="37"/>
      <c r="N117" s="37"/>
      <c r="O117" s="37"/>
      <c r="P117" s="37"/>
      <c r="Q117" s="37"/>
      <c r="R117" s="37"/>
      <c r="S117" s="37"/>
      <c r="T117" s="37"/>
      <c r="U117" s="37"/>
      <c r="V117" s="37"/>
      <c r="W117" s="37"/>
      <c r="X117" s="37"/>
      <c r="Y117" s="37"/>
      <c r="Z117" s="36"/>
    </row>
    <row r="118" spans="1:26" ht="20.100000000000001" customHeight="1" x14ac:dyDescent="0.15">
      <c r="A118" s="15"/>
      <c r="B118" s="15"/>
      <c r="C118" s="31"/>
      <c r="D118" s="32">
        <f>D116+1</f>
        <v>4</v>
      </c>
      <c r="E118" s="11" t="s">
        <v>10</v>
      </c>
      <c r="I118" s="448"/>
      <c r="J118" s="449"/>
      <c r="K118" s="449"/>
      <c r="L118" s="449"/>
      <c r="M118" s="449"/>
      <c r="N118" s="33"/>
      <c r="O118" s="33"/>
      <c r="P118" s="33"/>
      <c r="Q118" s="33"/>
      <c r="R118" s="33"/>
      <c r="S118" s="33"/>
      <c r="T118" s="33"/>
      <c r="U118" s="33"/>
      <c r="V118" s="33"/>
      <c r="W118" s="33"/>
      <c r="X118" s="33"/>
      <c r="Y118" s="33"/>
      <c r="Z118" s="36"/>
    </row>
    <row r="119" spans="1:26" ht="20.100000000000001" customHeight="1" x14ac:dyDescent="0.15">
      <c r="A119" s="15"/>
      <c r="B119" s="15"/>
      <c r="C119" s="31"/>
      <c r="D119" s="32"/>
      <c r="E119" s="33"/>
      <c r="F119" s="33"/>
      <c r="G119" s="33"/>
      <c r="H119" s="33"/>
      <c r="I119" s="34"/>
      <c r="J119" s="37" t="s">
        <v>56</v>
      </c>
      <c r="K119" s="35"/>
      <c r="L119" s="35"/>
      <c r="M119" s="35"/>
      <c r="N119" s="35"/>
      <c r="O119" s="35"/>
      <c r="P119" s="35"/>
      <c r="Q119" s="35"/>
      <c r="R119" s="35"/>
      <c r="S119" s="35"/>
      <c r="T119" s="35"/>
      <c r="U119" s="35"/>
      <c r="V119" s="35"/>
      <c r="W119" s="35"/>
      <c r="X119" s="35"/>
      <c r="Y119" s="35"/>
      <c r="Z119" s="36"/>
    </row>
    <row r="120" spans="1:26" ht="20.100000000000001" customHeight="1" x14ac:dyDescent="0.15">
      <c r="A120" s="15">
        <f>IFERROR(IF(AND(TRIM($I120)&lt;&gt;"", AND(OR(ISERROR(FIND("@"&amp;LEFT($I120,3)&amp;"@", 都道府県3))=FALSE, ISERROR(FIND("@"&amp;LEFT($I120,4)&amp;"@",都道府県4))=FALSE))=FALSE),1001,0),3)</f>
        <v>0</v>
      </c>
      <c r="B120" s="15"/>
      <c r="C120" s="31"/>
      <c r="D120" s="32">
        <f>D118+1</f>
        <v>5</v>
      </c>
      <c r="E120" s="11" t="s">
        <v>11</v>
      </c>
      <c r="I120" s="450"/>
      <c r="J120" s="450"/>
      <c r="K120" s="450"/>
      <c r="L120" s="450"/>
      <c r="M120" s="450"/>
      <c r="N120" s="450"/>
      <c r="O120" s="450"/>
      <c r="P120" s="450"/>
      <c r="Q120" s="451"/>
      <c r="R120" s="450"/>
      <c r="S120" s="450"/>
      <c r="T120" s="450"/>
      <c r="U120" s="450"/>
      <c r="V120" s="450"/>
      <c r="W120" s="450"/>
      <c r="X120" s="450"/>
      <c r="Y120" s="450"/>
      <c r="Z120" s="36"/>
    </row>
    <row r="121" spans="1:26" ht="20.100000000000001" customHeight="1" x14ac:dyDescent="0.15">
      <c r="A121" s="15"/>
      <c r="B121" s="15"/>
      <c r="C121" s="31"/>
      <c r="D121" s="32"/>
      <c r="E121" s="33"/>
      <c r="F121" s="33"/>
      <c r="G121" s="33"/>
      <c r="H121" s="33"/>
      <c r="I121" s="34"/>
      <c r="J121" s="37" t="s">
        <v>41</v>
      </c>
      <c r="K121" s="35"/>
      <c r="L121" s="35"/>
      <c r="M121" s="35"/>
      <c r="N121" s="35"/>
      <c r="O121" s="35"/>
      <c r="P121" s="35"/>
      <c r="Q121" s="35"/>
      <c r="R121" s="35"/>
      <c r="S121" s="35"/>
      <c r="T121" s="35"/>
      <c r="U121" s="35"/>
      <c r="V121" s="35"/>
      <c r="W121" s="35"/>
      <c r="X121" s="35"/>
      <c r="Y121" s="35"/>
      <c r="Z121" s="36"/>
    </row>
    <row r="122" spans="1:26" ht="20.100000000000001" customHeight="1" x14ac:dyDescent="0.15">
      <c r="A122" s="15">
        <f>IFERROR(IF(AND(TRIM($I122)&lt;&gt;"", NOT(AND(ISNUMBER(VALUE(SUBSTITUTE($I122,"-",""))), IFERROR(SEARCH("-",$I122),0)&gt;0))),1001,0),3)</f>
        <v>0</v>
      </c>
      <c r="B122" s="15"/>
      <c r="C122" s="31"/>
      <c r="D122" s="32">
        <f>D120+1</f>
        <v>6</v>
      </c>
      <c r="E122" s="11" t="s">
        <v>21</v>
      </c>
      <c r="I122" s="446"/>
      <c r="J122" s="446"/>
      <c r="K122" s="446"/>
      <c r="L122" s="446"/>
      <c r="M122" s="446"/>
      <c r="O122" s="42" t="s">
        <v>22</v>
      </c>
      <c r="P122" s="1"/>
      <c r="Q122" s="11" t="s">
        <v>23</v>
      </c>
      <c r="Y122" s="35"/>
      <c r="Z122" s="36"/>
    </row>
    <row r="123" spans="1:26" ht="20.100000000000001" customHeight="1" x14ac:dyDescent="0.15">
      <c r="A123" s="15"/>
      <c r="B123" s="15"/>
      <c r="C123" s="38"/>
      <c r="D123" s="33"/>
      <c r="E123" s="33"/>
      <c r="F123" s="33"/>
      <c r="G123" s="33"/>
      <c r="H123" s="33"/>
      <c r="I123" s="34"/>
      <c r="J123" s="37" t="s">
        <v>42</v>
      </c>
      <c r="K123" s="35"/>
      <c r="L123" s="35"/>
      <c r="M123" s="35"/>
      <c r="N123" s="35"/>
      <c r="O123" s="35"/>
      <c r="P123" s="35"/>
      <c r="Q123" s="35"/>
      <c r="R123" s="35"/>
      <c r="S123" s="35"/>
      <c r="T123" s="35"/>
      <c r="U123" s="35"/>
      <c r="V123" s="35"/>
      <c r="W123" s="35"/>
      <c r="X123" s="35"/>
      <c r="Y123" s="35"/>
      <c r="Z123" s="36"/>
    </row>
    <row r="124" spans="1:26" ht="20.100000000000001" customHeight="1" x14ac:dyDescent="0.15">
      <c r="A124" s="15">
        <f>IFERROR(IF(AND(TRIM($I124)&lt;&gt;"", NOT(AND(ISNUMBER(VALUE(SUBSTITUTE($I124,"-",""))), IFERROR(SEARCH("-",$I124),0)&gt;0))),1001,0),3)</f>
        <v>0</v>
      </c>
      <c r="B124" s="15"/>
      <c r="C124" s="31"/>
      <c r="D124" s="32">
        <f>D122+1</f>
        <v>7</v>
      </c>
      <c r="E124" s="11" t="s">
        <v>25</v>
      </c>
      <c r="I124" s="446"/>
      <c r="J124" s="446"/>
      <c r="K124" s="446"/>
      <c r="L124" s="446"/>
      <c r="M124" s="446"/>
      <c r="N124" s="35"/>
      <c r="O124" s="35"/>
      <c r="P124" s="35"/>
      <c r="Q124" s="35"/>
      <c r="R124" s="35"/>
      <c r="S124" s="35"/>
      <c r="T124" s="35"/>
      <c r="U124" s="35"/>
      <c r="V124" s="35"/>
      <c r="W124" s="35"/>
      <c r="X124" s="35"/>
      <c r="Y124" s="35"/>
      <c r="Z124" s="36"/>
    </row>
    <row r="125" spans="1:26" ht="20.100000000000001" customHeight="1" x14ac:dyDescent="0.15">
      <c r="A125" s="15"/>
      <c r="B125" s="15"/>
      <c r="C125" s="38"/>
      <c r="D125" s="33"/>
      <c r="E125" s="33"/>
      <c r="F125" s="33"/>
      <c r="G125" s="33"/>
      <c r="H125" s="33"/>
      <c r="I125" s="34"/>
      <c r="J125" s="37" t="s">
        <v>42</v>
      </c>
      <c r="K125" s="35"/>
      <c r="L125" s="35"/>
      <c r="M125" s="35"/>
      <c r="N125" s="35"/>
      <c r="O125" s="35"/>
      <c r="P125" s="35"/>
      <c r="Q125" s="35"/>
      <c r="R125" s="35"/>
      <c r="S125" s="35"/>
      <c r="T125" s="35"/>
      <c r="U125" s="35"/>
      <c r="V125" s="35"/>
      <c r="W125" s="35"/>
      <c r="X125" s="35"/>
      <c r="Y125" s="35"/>
      <c r="Z125" s="36"/>
    </row>
    <row r="126" spans="1:26" ht="20.100000000000001" customHeight="1" x14ac:dyDescent="0.15">
      <c r="A126" s="15">
        <f>IFERROR(IF(AND(TRIM($I126)&lt;&gt;"", NOT(IFERROR(SEARCH("@",$I126),0)&gt;0)),1001,0),3)</f>
        <v>0</v>
      </c>
      <c r="B126" s="15"/>
      <c r="C126" s="31"/>
      <c r="D126" s="32">
        <f>D124+1</f>
        <v>8</v>
      </c>
      <c r="E126" s="11" t="s">
        <v>26</v>
      </c>
      <c r="I126" s="446"/>
      <c r="J126" s="446"/>
      <c r="K126" s="446"/>
      <c r="L126" s="446"/>
      <c r="M126" s="446"/>
      <c r="N126" s="446"/>
      <c r="O126" s="446"/>
      <c r="P126" s="446"/>
      <c r="Q126" s="455"/>
      <c r="R126" s="446"/>
      <c r="S126" s="446"/>
      <c r="T126" s="446"/>
      <c r="U126" s="446"/>
      <c r="V126" s="446"/>
      <c r="W126" s="446"/>
      <c r="X126" s="446"/>
      <c r="Y126" s="446"/>
      <c r="Z126" s="36"/>
    </row>
    <row r="127" spans="1:26" ht="20.100000000000001" customHeight="1" x14ac:dyDescent="0.15">
      <c r="A127" s="15"/>
      <c r="B127" s="15"/>
      <c r="C127" s="38"/>
      <c r="D127" s="33"/>
      <c r="E127" s="33"/>
      <c r="F127" s="33"/>
      <c r="G127" s="33"/>
      <c r="H127" s="33"/>
      <c r="I127" s="34"/>
      <c r="J127" s="57" t="s">
        <v>54</v>
      </c>
      <c r="K127" s="58"/>
      <c r="L127" s="35"/>
      <c r="M127" s="35"/>
      <c r="N127" s="35"/>
      <c r="O127" s="35"/>
      <c r="P127" s="35"/>
      <c r="Q127" s="59"/>
      <c r="R127" s="35"/>
      <c r="S127" s="35"/>
      <c r="T127" s="35"/>
      <c r="U127" s="35"/>
      <c r="V127" s="35"/>
      <c r="W127" s="35"/>
      <c r="X127" s="35"/>
      <c r="Y127" s="35"/>
      <c r="Z127" s="36"/>
    </row>
    <row r="128" spans="1:26" ht="20.100000000000001" customHeight="1" x14ac:dyDescent="0.15">
      <c r="A128" s="15"/>
      <c r="B128" s="15"/>
      <c r="C128" s="47"/>
      <c r="D128" s="48"/>
      <c r="E128" s="48"/>
      <c r="F128" s="48"/>
      <c r="G128" s="48"/>
      <c r="H128" s="48"/>
      <c r="I128" s="50"/>
      <c r="J128" s="49"/>
      <c r="K128" s="50"/>
      <c r="L128" s="49"/>
      <c r="M128" s="49"/>
      <c r="N128" s="49"/>
      <c r="O128" s="49"/>
      <c r="P128" s="49"/>
      <c r="Q128" s="71"/>
      <c r="R128" s="49"/>
      <c r="S128" s="49"/>
      <c r="T128" s="49"/>
      <c r="U128" s="49"/>
      <c r="V128" s="49"/>
      <c r="W128" s="49"/>
      <c r="X128" s="49"/>
      <c r="Y128" s="49"/>
      <c r="Z128" s="51"/>
    </row>
    <row r="129" spans="1:26" ht="20.100000000000001" customHeight="1" x14ac:dyDescent="0.15">
      <c r="A129" s="15"/>
      <c r="B129" s="15"/>
      <c r="C129" s="33"/>
      <c r="D129" s="33"/>
      <c r="E129" s="33"/>
      <c r="F129" s="33"/>
      <c r="G129" s="33"/>
      <c r="H129" s="33"/>
      <c r="I129" s="53"/>
      <c r="J129" s="53"/>
      <c r="K129" s="53"/>
      <c r="L129" s="53"/>
      <c r="M129" s="53"/>
      <c r="N129" s="53"/>
      <c r="O129" s="53"/>
      <c r="P129" s="53"/>
      <c r="Q129" s="72"/>
      <c r="R129" s="53"/>
      <c r="S129" s="53"/>
      <c r="T129" s="53"/>
      <c r="U129" s="53"/>
      <c r="V129" s="53"/>
      <c r="W129" s="53"/>
      <c r="X129" s="53"/>
      <c r="Y129" s="53"/>
      <c r="Z129" s="33"/>
    </row>
    <row r="130" spans="1:26" ht="15.75" hidden="1" customHeight="1" x14ac:dyDescent="0.15">
      <c r="A130" s="15"/>
      <c r="B130" s="15"/>
      <c r="C130" s="33"/>
      <c r="D130" s="33"/>
      <c r="E130" s="33"/>
      <c r="F130" s="33"/>
      <c r="G130" s="33"/>
      <c r="H130" s="33"/>
      <c r="I130" s="53"/>
      <c r="J130" s="53"/>
      <c r="K130" s="53"/>
      <c r="L130" s="53"/>
      <c r="M130" s="53"/>
      <c r="N130" s="53"/>
      <c r="O130" s="53"/>
      <c r="P130" s="53"/>
      <c r="Q130" s="72"/>
      <c r="R130" s="53"/>
      <c r="S130" s="53"/>
      <c r="T130" s="53"/>
      <c r="U130" s="53"/>
      <c r="V130" s="53"/>
      <c r="W130" s="53"/>
      <c r="X130" s="53"/>
      <c r="Y130" s="53"/>
      <c r="Z130" s="33"/>
    </row>
    <row r="131" spans="1:26" ht="15.75" hidden="1" customHeight="1" x14ac:dyDescent="0.15">
      <c r="A131" s="15"/>
      <c r="B131" s="15"/>
      <c r="C131" s="33"/>
      <c r="D131" s="33"/>
      <c r="E131" s="33"/>
      <c r="F131" s="33"/>
      <c r="G131" s="33"/>
      <c r="H131" s="33"/>
      <c r="I131" s="53"/>
      <c r="J131" s="53"/>
      <c r="K131" s="53"/>
      <c r="L131" s="53"/>
      <c r="M131" s="53"/>
      <c r="N131" s="53"/>
      <c r="O131" s="53"/>
      <c r="P131" s="53"/>
      <c r="Q131" s="72"/>
      <c r="R131" s="53"/>
      <c r="S131" s="53"/>
      <c r="T131" s="53"/>
      <c r="U131" s="53"/>
      <c r="V131" s="53"/>
      <c r="W131" s="53"/>
      <c r="X131" s="53"/>
      <c r="Y131" s="53"/>
      <c r="Z131" s="33"/>
    </row>
    <row r="132" spans="1:26" ht="15.75" hidden="1" customHeight="1" x14ac:dyDescent="0.15">
      <c r="A132" s="15"/>
      <c r="B132" s="15"/>
      <c r="C132" s="33"/>
      <c r="D132" s="33"/>
      <c r="E132" s="33"/>
      <c r="F132" s="33"/>
      <c r="G132" s="33"/>
      <c r="H132" s="33"/>
      <c r="I132" s="53"/>
      <c r="J132" s="53"/>
      <c r="K132" s="53"/>
      <c r="L132" s="53"/>
      <c r="M132" s="53"/>
      <c r="N132" s="53"/>
      <c r="O132" s="53"/>
      <c r="P132" s="53"/>
      <c r="Q132" s="72"/>
      <c r="R132" s="53"/>
      <c r="S132" s="53"/>
      <c r="T132" s="53"/>
      <c r="U132" s="53"/>
      <c r="V132" s="53"/>
      <c r="W132" s="53"/>
      <c r="X132" s="53"/>
      <c r="Y132" s="53"/>
      <c r="Z132" s="33"/>
    </row>
    <row r="133" spans="1:26" ht="15.75" hidden="1" customHeight="1" x14ac:dyDescent="0.15">
      <c r="A133" s="15"/>
      <c r="B133" s="15"/>
      <c r="C133" s="33"/>
      <c r="D133" s="33"/>
      <c r="E133" s="33"/>
      <c r="F133" s="33"/>
      <c r="G133" s="33"/>
      <c r="H133" s="33"/>
      <c r="I133" s="53"/>
      <c r="J133" s="53"/>
      <c r="K133" s="53"/>
      <c r="L133" s="53"/>
      <c r="M133" s="53"/>
      <c r="N133" s="53"/>
      <c r="O133" s="53"/>
      <c r="P133" s="53"/>
      <c r="Q133" s="72"/>
      <c r="R133" s="53"/>
      <c r="S133" s="53"/>
      <c r="T133" s="53"/>
      <c r="U133" s="53"/>
      <c r="V133" s="53"/>
      <c r="W133" s="53"/>
      <c r="X133" s="53"/>
      <c r="Y133" s="53"/>
      <c r="Z133" s="33"/>
    </row>
    <row r="134" spans="1:26" ht="15.75" hidden="1" customHeight="1" x14ac:dyDescent="0.15">
      <c r="A134" s="15"/>
      <c r="B134" s="15"/>
      <c r="C134" s="33"/>
      <c r="D134" s="33"/>
      <c r="E134" s="33"/>
      <c r="F134" s="33"/>
      <c r="G134" s="33"/>
      <c r="H134" s="33"/>
      <c r="I134" s="53"/>
      <c r="J134" s="53"/>
      <c r="K134" s="53"/>
      <c r="L134" s="53"/>
      <c r="M134" s="53"/>
      <c r="N134" s="53"/>
      <c r="O134" s="53"/>
      <c r="P134" s="53"/>
      <c r="Q134" s="72"/>
      <c r="R134" s="53"/>
      <c r="S134" s="53"/>
      <c r="T134" s="53"/>
      <c r="U134" s="53"/>
      <c r="V134" s="53"/>
      <c r="W134" s="53"/>
      <c r="X134" s="53"/>
      <c r="Y134" s="53"/>
      <c r="Z134" s="33"/>
    </row>
    <row r="135" spans="1:26" ht="15.75" hidden="1" customHeight="1" x14ac:dyDescent="0.15">
      <c r="A135" s="15"/>
      <c r="B135" s="15"/>
      <c r="C135" s="33"/>
      <c r="D135" s="33"/>
      <c r="E135" s="33"/>
      <c r="F135" s="33"/>
      <c r="G135" s="33"/>
      <c r="H135" s="33"/>
      <c r="I135" s="53"/>
      <c r="J135" s="53"/>
      <c r="K135" s="53"/>
      <c r="L135" s="53"/>
      <c r="M135" s="53"/>
      <c r="N135" s="53"/>
      <c r="O135" s="53"/>
      <c r="P135" s="53"/>
      <c r="Q135" s="72"/>
      <c r="R135" s="53"/>
      <c r="S135" s="53"/>
      <c r="T135" s="53"/>
      <c r="U135" s="53"/>
      <c r="V135" s="53"/>
      <c r="W135" s="53"/>
      <c r="X135" s="53"/>
      <c r="Y135" s="53"/>
      <c r="Z135" s="33"/>
    </row>
    <row r="136" spans="1:26" ht="15.75" hidden="1" customHeight="1" x14ac:dyDescent="0.15">
      <c r="A136" s="15"/>
      <c r="B136" s="15"/>
      <c r="C136" s="33"/>
      <c r="D136" s="33"/>
      <c r="E136" s="33"/>
      <c r="F136" s="33"/>
      <c r="G136" s="33"/>
      <c r="H136" s="33"/>
      <c r="I136" s="53"/>
      <c r="J136" s="53"/>
      <c r="K136" s="53"/>
      <c r="L136" s="53"/>
      <c r="M136" s="53"/>
      <c r="N136" s="53"/>
      <c r="O136" s="53"/>
      <c r="P136" s="53"/>
      <c r="Q136" s="72"/>
      <c r="R136" s="53"/>
      <c r="S136" s="53"/>
      <c r="T136" s="53"/>
      <c r="U136" s="53"/>
      <c r="V136" s="53"/>
      <c r="W136" s="53"/>
      <c r="X136" s="53"/>
      <c r="Y136" s="53"/>
      <c r="Z136" s="33"/>
    </row>
    <row r="137" spans="1:26" ht="15.75" hidden="1" customHeight="1" x14ac:dyDescent="0.15">
      <c r="A137" s="15"/>
      <c r="B137" s="15"/>
      <c r="C137" s="33"/>
      <c r="D137" s="33"/>
      <c r="E137" s="33"/>
      <c r="F137" s="33"/>
      <c r="G137" s="33"/>
      <c r="H137" s="33"/>
      <c r="I137" s="53"/>
      <c r="J137" s="53"/>
      <c r="K137" s="53"/>
      <c r="L137" s="53"/>
      <c r="M137" s="53"/>
      <c r="N137" s="53"/>
      <c r="O137" s="53"/>
      <c r="P137" s="53"/>
      <c r="Q137" s="72"/>
      <c r="R137" s="53"/>
      <c r="S137" s="53"/>
      <c r="T137" s="53"/>
      <c r="U137" s="53"/>
      <c r="V137" s="53"/>
      <c r="W137" s="53"/>
      <c r="X137" s="53"/>
      <c r="Y137" s="53"/>
      <c r="Z137" s="33"/>
    </row>
    <row r="138" spans="1:26" ht="15.75" hidden="1" customHeight="1" x14ac:dyDescent="0.15">
      <c r="A138" s="15"/>
      <c r="B138" s="15"/>
      <c r="C138" s="33"/>
      <c r="D138" s="33"/>
      <c r="E138" s="33"/>
      <c r="F138" s="33"/>
      <c r="G138" s="33"/>
      <c r="H138" s="33"/>
      <c r="I138" s="53"/>
      <c r="J138" s="53"/>
      <c r="K138" s="53"/>
      <c r="L138" s="53"/>
      <c r="M138" s="53"/>
      <c r="N138" s="53"/>
      <c r="O138" s="53"/>
      <c r="P138" s="53"/>
      <c r="Q138" s="72"/>
      <c r="R138" s="53"/>
      <c r="S138" s="53"/>
      <c r="T138" s="53"/>
      <c r="U138" s="53"/>
      <c r="V138" s="53"/>
      <c r="W138" s="53"/>
      <c r="X138" s="53"/>
      <c r="Y138" s="53"/>
      <c r="Z138" s="33"/>
    </row>
    <row r="139" spans="1:26" ht="15.75" hidden="1" customHeight="1" x14ac:dyDescent="0.15">
      <c r="A139" s="15"/>
      <c r="B139" s="15"/>
      <c r="C139" s="33"/>
      <c r="D139" s="33"/>
      <c r="E139" s="33"/>
      <c r="F139" s="33"/>
      <c r="G139" s="33"/>
      <c r="H139" s="33"/>
      <c r="I139" s="53"/>
      <c r="J139" s="53"/>
      <c r="K139" s="53"/>
      <c r="L139" s="53"/>
      <c r="M139" s="53"/>
      <c r="N139" s="53"/>
      <c r="O139" s="53"/>
      <c r="P139" s="53"/>
      <c r="Q139" s="72"/>
      <c r="R139" s="53"/>
      <c r="S139" s="53"/>
      <c r="T139" s="53"/>
      <c r="U139" s="53"/>
      <c r="V139" s="53"/>
      <c r="W139" s="53"/>
      <c r="X139" s="53"/>
      <c r="Y139" s="53"/>
      <c r="Z139" s="33"/>
    </row>
    <row r="140" spans="1:26" ht="15.75" hidden="1" customHeight="1" x14ac:dyDescent="0.15">
      <c r="A140" s="15"/>
      <c r="B140" s="15"/>
      <c r="C140" s="33"/>
      <c r="D140" s="33"/>
      <c r="E140" s="33"/>
      <c r="F140" s="33"/>
      <c r="G140" s="33"/>
      <c r="H140" s="33"/>
      <c r="I140" s="53"/>
      <c r="J140" s="53"/>
      <c r="K140" s="53"/>
      <c r="L140" s="53"/>
      <c r="M140" s="53"/>
      <c r="N140" s="53"/>
      <c r="O140" s="53"/>
      <c r="P140" s="53"/>
      <c r="Q140" s="72"/>
      <c r="R140" s="53"/>
      <c r="S140" s="53"/>
      <c r="T140" s="53"/>
      <c r="U140" s="53"/>
      <c r="V140" s="53"/>
      <c r="W140" s="53"/>
      <c r="X140" s="53"/>
      <c r="Y140" s="53"/>
      <c r="Z140" s="33"/>
    </row>
    <row r="141" spans="1:26" ht="15.75" hidden="1" customHeight="1" x14ac:dyDescent="0.15">
      <c r="A141" s="15"/>
      <c r="B141" s="15"/>
      <c r="C141" s="33"/>
      <c r="D141" s="33"/>
      <c r="E141" s="33"/>
      <c r="F141" s="33"/>
      <c r="G141" s="33"/>
      <c r="H141" s="33"/>
      <c r="I141" s="53"/>
      <c r="J141" s="53"/>
      <c r="K141" s="53"/>
      <c r="L141" s="53"/>
      <c r="M141" s="53"/>
      <c r="N141" s="53"/>
      <c r="O141" s="53"/>
      <c r="P141" s="53"/>
      <c r="Q141" s="72"/>
      <c r="R141" s="53"/>
      <c r="S141" s="53"/>
      <c r="T141" s="53"/>
      <c r="U141" s="53"/>
      <c r="V141" s="53"/>
      <c r="W141" s="53"/>
      <c r="X141" s="53"/>
      <c r="Y141" s="53"/>
      <c r="Z141" s="33"/>
    </row>
    <row r="142" spans="1:26" ht="15.75" hidden="1" customHeight="1" x14ac:dyDescent="0.15">
      <c r="A142" s="15"/>
      <c r="B142" s="15"/>
      <c r="C142" s="33"/>
      <c r="D142" s="33"/>
      <c r="E142" s="33"/>
      <c r="F142" s="33"/>
      <c r="G142" s="33"/>
      <c r="H142" s="33"/>
      <c r="I142" s="53"/>
      <c r="J142" s="53"/>
      <c r="K142" s="53"/>
      <c r="L142" s="53"/>
      <c r="M142" s="53"/>
      <c r="N142" s="53"/>
      <c r="O142" s="53"/>
      <c r="P142" s="53"/>
      <c r="Q142" s="72"/>
      <c r="R142" s="53"/>
      <c r="S142" s="53"/>
      <c r="T142" s="53"/>
      <c r="U142" s="53"/>
      <c r="V142" s="53"/>
      <c r="W142" s="53"/>
      <c r="X142" s="53"/>
      <c r="Y142" s="53"/>
      <c r="Z142" s="33"/>
    </row>
    <row r="143" spans="1:26" ht="15.75" hidden="1" customHeight="1" x14ac:dyDescent="0.15">
      <c r="A143" s="15"/>
      <c r="B143" s="15"/>
      <c r="C143" s="33"/>
      <c r="D143" s="33"/>
      <c r="E143" s="33"/>
      <c r="F143" s="33"/>
      <c r="G143" s="33"/>
      <c r="H143" s="33"/>
      <c r="I143" s="53"/>
      <c r="J143" s="53"/>
      <c r="K143" s="53"/>
      <c r="L143" s="53"/>
      <c r="M143" s="53"/>
      <c r="N143" s="53"/>
      <c r="O143" s="53"/>
      <c r="P143" s="53"/>
      <c r="Q143" s="72"/>
      <c r="R143" s="53"/>
      <c r="S143" s="53"/>
      <c r="T143" s="53"/>
      <c r="U143" s="53"/>
      <c r="V143" s="53"/>
      <c r="W143" s="53"/>
      <c r="X143" s="53"/>
      <c r="Y143" s="53"/>
      <c r="Z143" s="33"/>
    </row>
    <row r="144" spans="1:26" ht="15.75" hidden="1" customHeight="1" x14ac:dyDescent="0.15">
      <c r="A144" s="15"/>
      <c r="B144" s="15"/>
      <c r="C144" s="33"/>
      <c r="D144" s="33"/>
      <c r="E144" s="33"/>
      <c r="F144" s="33"/>
      <c r="G144" s="33"/>
      <c r="H144" s="33"/>
      <c r="I144" s="53"/>
      <c r="J144" s="53"/>
      <c r="K144" s="53"/>
      <c r="L144" s="53"/>
      <c r="M144" s="53"/>
      <c r="N144" s="53"/>
      <c r="O144" s="53"/>
      <c r="P144" s="53"/>
      <c r="Q144" s="72"/>
      <c r="R144" s="53"/>
      <c r="S144" s="53"/>
      <c r="T144" s="53"/>
      <c r="U144" s="53"/>
      <c r="V144" s="53"/>
      <c r="W144" s="53"/>
      <c r="X144" s="53"/>
      <c r="Y144" s="53"/>
      <c r="Z144" s="33"/>
    </row>
    <row r="145" spans="1:26" ht="15.75" hidden="1" customHeight="1" x14ac:dyDescent="0.15">
      <c r="A145" s="15"/>
      <c r="B145" s="15"/>
      <c r="C145" s="33"/>
      <c r="D145" s="33"/>
      <c r="E145" s="33"/>
      <c r="F145" s="33"/>
      <c r="G145" s="33"/>
      <c r="H145" s="33"/>
      <c r="I145" s="53"/>
      <c r="J145" s="53"/>
      <c r="K145" s="53"/>
      <c r="L145" s="53"/>
      <c r="M145" s="53"/>
      <c r="N145" s="53"/>
      <c r="O145" s="53"/>
      <c r="P145" s="53"/>
      <c r="Q145" s="72"/>
      <c r="R145" s="53"/>
      <c r="S145" s="53"/>
      <c r="T145" s="53"/>
      <c r="U145" s="53"/>
      <c r="V145" s="53"/>
      <c r="W145" s="53"/>
      <c r="X145" s="53"/>
      <c r="Y145" s="53"/>
      <c r="Z145" s="33"/>
    </row>
    <row r="146" spans="1:26" ht="15.75" hidden="1" customHeight="1" x14ac:dyDescent="0.15">
      <c r="A146" s="15"/>
      <c r="B146" s="15"/>
      <c r="C146" s="33"/>
      <c r="D146" s="33"/>
      <c r="E146" s="33"/>
      <c r="F146" s="33"/>
      <c r="G146" s="33"/>
      <c r="H146" s="33"/>
      <c r="I146" s="53"/>
      <c r="J146" s="53"/>
      <c r="K146" s="53"/>
      <c r="L146" s="53"/>
      <c r="M146" s="53"/>
      <c r="N146" s="53"/>
      <c r="O146" s="53"/>
      <c r="P146" s="53"/>
      <c r="Q146" s="72"/>
      <c r="R146" s="53"/>
      <c r="S146" s="53"/>
      <c r="T146" s="53"/>
      <c r="U146" s="53"/>
      <c r="V146" s="53"/>
      <c r="W146" s="53"/>
      <c r="X146" s="53"/>
      <c r="Y146" s="53"/>
      <c r="Z146" s="33"/>
    </row>
    <row r="147" spans="1:26" ht="15.75" hidden="1" customHeight="1" x14ac:dyDescent="0.15">
      <c r="A147" s="15"/>
      <c r="B147" s="15"/>
      <c r="C147" s="33"/>
      <c r="D147" s="33"/>
      <c r="E147" s="33"/>
      <c r="F147" s="33"/>
      <c r="G147" s="33"/>
      <c r="H147" s="33"/>
      <c r="I147" s="53"/>
      <c r="J147" s="53"/>
      <c r="K147" s="53"/>
      <c r="L147" s="53"/>
      <c r="M147" s="53"/>
      <c r="N147" s="53"/>
      <c r="O147" s="53"/>
      <c r="P147" s="53"/>
      <c r="Q147" s="72"/>
      <c r="R147" s="53"/>
      <c r="S147" s="53"/>
      <c r="T147" s="53"/>
      <c r="U147" s="53"/>
      <c r="V147" s="53"/>
      <c r="W147" s="53"/>
      <c r="X147" s="53"/>
      <c r="Y147" s="53"/>
      <c r="Z147" s="33"/>
    </row>
    <row r="148" spans="1:26" ht="15.75" hidden="1" customHeight="1" x14ac:dyDescent="0.15">
      <c r="A148" s="15"/>
      <c r="B148" s="15"/>
      <c r="C148" s="33"/>
      <c r="D148" s="33"/>
      <c r="E148" s="33"/>
      <c r="F148" s="33"/>
      <c r="G148" s="33"/>
      <c r="H148" s="33"/>
      <c r="I148" s="53"/>
      <c r="J148" s="53"/>
      <c r="K148" s="53"/>
      <c r="L148" s="53"/>
      <c r="M148" s="53"/>
      <c r="N148" s="53"/>
      <c r="O148" s="53"/>
      <c r="P148" s="53"/>
      <c r="Q148" s="72"/>
      <c r="R148" s="53"/>
      <c r="S148" s="53"/>
      <c r="T148" s="53"/>
      <c r="U148" s="53"/>
      <c r="V148" s="53"/>
      <c r="W148" s="53"/>
      <c r="X148" s="53"/>
      <c r="Y148" s="53"/>
      <c r="Z148" s="33"/>
    </row>
    <row r="149" spans="1:26" ht="20.100000000000001" customHeight="1" x14ac:dyDescent="0.15">
      <c r="A149" s="15"/>
      <c r="B149" s="15"/>
      <c r="C149" s="33"/>
      <c r="D149" s="33"/>
      <c r="E149" s="33"/>
      <c r="F149" s="33"/>
      <c r="G149" s="33"/>
      <c r="H149" s="33"/>
      <c r="I149" s="53"/>
      <c r="J149" s="33"/>
      <c r="K149" s="33"/>
      <c r="L149" s="33"/>
      <c r="M149" s="33"/>
      <c r="N149" s="33"/>
      <c r="O149" s="33"/>
      <c r="P149" s="33"/>
      <c r="Q149" s="73"/>
      <c r="R149" s="33"/>
      <c r="S149" s="33"/>
      <c r="T149" s="33"/>
      <c r="U149" s="33"/>
      <c r="V149" s="33"/>
      <c r="W149" s="33"/>
      <c r="X149" s="33"/>
      <c r="Y149" s="33"/>
      <c r="Z149" s="33"/>
    </row>
    <row r="150" spans="1:26" ht="20.100000000000001" customHeight="1" x14ac:dyDescent="0.15">
      <c r="A150" s="15"/>
      <c r="B150" s="15"/>
      <c r="C150" s="267" t="s">
        <v>43</v>
      </c>
      <c r="D150" s="268"/>
      <c r="E150" s="268"/>
      <c r="F150" s="268"/>
      <c r="G150" s="268"/>
      <c r="H150" s="386"/>
      <c r="I150" s="54"/>
      <c r="K150" s="54"/>
    </row>
    <row r="151" spans="1:26" ht="20.100000000000001" customHeight="1" x14ac:dyDescent="0.15">
      <c r="A151" s="15"/>
      <c r="B151" s="15"/>
      <c r="C151" s="27"/>
      <c r="D151" s="28"/>
      <c r="E151" s="28"/>
      <c r="F151" s="28"/>
      <c r="G151" s="28"/>
      <c r="H151" s="28"/>
      <c r="I151" s="29"/>
      <c r="J151" s="29"/>
      <c r="K151" s="29"/>
      <c r="L151" s="29"/>
      <c r="M151" s="29"/>
      <c r="N151" s="29"/>
      <c r="O151" s="29"/>
      <c r="P151" s="29"/>
      <c r="Q151" s="29"/>
      <c r="R151" s="29"/>
      <c r="S151" s="29"/>
      <c r="T151" s="29"/>
      <c r="U151" s="29"/>
      <c r="V151" s="29"/>
      <c r="W151" s="29"/>
      <c r="X151" s="29"/>
      <c r="Y151" s="29"/>
      <c r="Z151" s="30"/>
    </row>
    <row r="152" spans="1:26" ht="20.100000000000001" customHeight="1" x14ac:dyDescent="0.15">
      <c r="A152" s="15"/>
      <c r="B152" s="15"/>
      <c r="C152" s="27"/>
      <c r="D152" s="74" t="s">
        <v>44</v>
      </c>
      <c r="E152" s="55"/>
      <c r="F152" s="55"/>
      <c r="G152" s="55"/>
      <c r="H152" s="55"/>
      <c r="I152" s="55"/>
      <c r="J152" s="55"/>
      <c r="K152" s="55"/>
      <c r="L152" s="55"/>
      <c r="M152" s="55"/>
      <c r="N152" s="55"/>
      <c r="O152" s="55"/>
      <c r="P152" s="55"/>
      <c r="Q152" s="55"/>
      <c r="R152" s="55"/>
      <c r="S152" s="55"/>
      <c r="T152" s="55"/>
      <c r="U152" s="55"/>
      <c r="V152" s="55"/>
      <c r="W152" s="55"/>
      <c r="X152" s="35"/>
      <c r="Y152" s="33"/>
      <c r="Z152" s="36"/>
    </row>
    <row r="153" spans="1:26" ht="20.100000000000001" customHeight="1" x14ac:dyDescent="0.15">
      <c r="A153" s="15">
        <f>IFERROR(IF(AND($I153&lt;&gt;"しない", $I153&lt;&gt;"する"),1001,0),3)</f>
        <v>0</v>
      </c>
      <c r="B153" s="15"/>
      <c r="C153" s="31"/>
      <c r="D153" s="32">
        <v>1</v>
      </c>
      <c r="E153" s="33" t="s">
        <v>45</v>
      </c>
      <c r="F153" s="33"/>
      <c r="G153" s="33"/>
      <c r="H153" s="33"/>
      <c r="I153" s="446" t="s">
        <v>46</v>
      </c>
      <c r="J153" s="454"/>
      <c r="K153" s="454"/>
      <c r="L153" s="454"/>
      <c r="M153" s="454"/>
      <c r="N153" s="33"/>
      <c r="O153" s="33"/>
      <c r="P153" s="33"/>
      <c r="Q153" s="33"/>
      <c r="R153" s="33"/>
      <c r="S153" s="33"/>
      <c r="T153" s="33"/>
      <c r="U153" s="33"/>
      <c r="Z153" s="75"/>
    </row>
    <row r="154" spans="1:26" ht="20.100000000000001" customHeight="1" x14ac:dyDescent="0.15">
      <c r="A154" s="15"/>
      <c r="B154" s="15"/>
      <c r="C154" s="38"/>
      <c r="D154" s="33"/>
      <c r="E154" s="33"/>
      <c r="F154" s="33"/>
      <c r="G154" s="33"/>
      <c r="H154" s="33"/>
      <c r="I154" s="76"/>
      <c r="J154" s="37" t="s">
        <v>5</v>
      </c>
      <c r="K154" s="37"/>
      <c r="L154" s="37"/>
      <c r="M154" s="37"/>
      <c r="N154" s="37"/>
      <c r="O154" s="37"/>
      <c r="P154" s="37"/>
      <c r="Q154" s="37"/>
      <c r="R154" s="37"/>
      <c r="S154" s="37"/>
      <c r="T154" s="37"/>
      <c r="U154" s="33"/>
      <c r="Z154" s="75"/>
    </row>
    <row r="155" spans="1:26" ht="20.100000000000001" customHeight="1" x14ac:dyDescent="0.15">
      <c r="A155" s="15">
        <f>IFERROR(IF(AND($I153="する",OR(TRIM($I155)="", NOT(OR(IFERROR(SEARCH(" ",$I155),0)&gt;0, IFERROR(SEARCH("　",$I155),0)&gt;0)))),1001,0),3)</f>
        <v>0</v>
      </c>
      <c r="B155" s="15"/>
      <c r="C155" s="31"/>
      <c r="D155" s="32">
        <v>2</v>
      </c>
      <c r="E155" s="11" t="s">
        <v>39</v>
      </c>
      <c r="I155" s="446"/>
      <c r="J155" s="446"/>
      <c r="K155" s="446"/>
      <c r="L155" s="446"/>
      <c r="M155" s="446"/>
      <c r="N155" s="446"/>
      <c r="O155" s="446"/>
      <c r="P155" s="446"/>
      <c r="Q155" s="446"/>
      <c r="R155" s="446"/>
      <c r="S155" s="446"/>
      <c r="T155" s="446"/>
      <c r="U155" s="446"/>
      <c r="V155" s="446"/>
      <c r="W155" s="446"/>
      <c r="X155" s="446"/>
      <c r="Y155" s="446"/>
      <c r="Z155" s="36"/>
    </row>
    <row r="156" spans="1:26" ht="20.100000000000001" customHeight="1" x14ac:dyDescent="0.15">
      <c r="A156" s="15"/>
      <c r="B156" s="15"/>
      <c r="C156" s="31"/>
      <c r="D156" s="32"/>
      <c r="E156" s="33"/>
      <c r="F156" s="33"/>
      <c r="G156" s="33"/>
      <c r="H156" s="33"/>
      <c r="I156" s="41"/>
      <c r="J156" s="37" t="s">
        <v>18</v>
      </c>
      <c r="K156" s="37"/>
      <c r="L156" s="37"/>
      <c r="M156" s="37"/>
      <c r="N156" s="37"/>
      <c r="O156" s="37"/>
      <c r="P156" s="37"/>
      <c r="Q156" s="37"/>
      <c r="R156" s="37"/>
      <c r="S156" s="37"/>
      <c r="T156" s="37"/>
      <c r="U156" s="37"/>
      <c r="V156" s="37"/>
      <c r="W156" s="37"/>
      <c r="X156" s="37"/>
      <c r="Y156" s="37"/>
      <c r="Z156" s="36"/>
    </row>
    <row r="157" spans="1:26" ht="20.100000000000001" customHeight="1" x14ac:dyDescent="0.15">
      <c r="A157" s="15">
        <f>IFERROR(IF(AND($I153="する",OR(TRIM($I157)="", NOT(OR(IFERROR(SEARCH(" ",$I157),0)&gt;0, IFERROR(SEARCH("　",$I157),0)&gt;0)))),1001,0),3)</f>
        <v>0</v>
      </c>
      <c r="B157" s="15"/>
      <c r="C157" s="31"/>
      <c r="D157" s="32">
        <v>3</v>
      </c>
      <c r="E157" s="11" t="s">
        <v>40</v>
      </c>
      <c r="I157" s="446"/>
      <c r="J157" s="446"/>
      <c r="K157" s="446"/>
      <c r="L157" s="446"/>
      <c r="M157" s="446"/>
      <c r="N157" s="446"/>
      <c r="O157" s="446"/>
      <c r="P157" s="446"/>
      <c r="Q157" s="446"/>
      <c r="R157" s="446"/>
      <c r="S157" s="446"/>
      <c r="T157" s="446"/>
      <c r="U157" s="446"/>
      <c r="V157" s="446"/>
      <c r="W157" s="446"/>
      <c r="X157" s="446"/>
      <c r="Y157" s="446"/>
      <c r="Z157" s="36"/>
    </row>
    <row r="158" spans="1:26" ht="20.100000000000001" customHeight="1" x14ac:dyDescent="0.15">
      <c r="A158" s="15"/>
      <c r="B158" s="15"/>
      <c r="C158" s="38"/>
      <c r="D158" s="33"/>
      <c r="E158" s="33"/>
      <c r="F158" s="33"/>
      <c r="G158" s="33"/>
      <c r="H158" s="33"/>
      <c r="I158" s="41"/>
      <c r="J158" s="37" t="s">
        <v>20</v>
      </c>
      <c r="K158" s="37"/>
      <c r="L158" s="37"/>
      <c r="M158" s="37"/>
      <c r="N158" s="37"/>
      <c r="O158" s="37"/>
      <c r="P158" s="37"/>
      <c r="Q158" s="37"/>
      <c r="R158" s="37"/>
      <c r="S158" s="37"/>
      <c r="T158" s="37"/>
      <c r="U158" s="37"/>
      <c r="V158" s="37"/>
      <c r="W158" s="37"/>
      <c r="X158" s="37"/>
      <c r="Y158" s="37"/>
      <c r="Z158" s="36"/>
    </row>
    <row r="159" spans="1:26" ht="20.100000000000001" customHeight="1" x14ac:dyDescent="0.15">
      <c r="A159" s="15">
        <f>IFERROR(IF(AND($I153="する",OR(TRIM($I159)="", LEN($I159)&lt;&gt;8, NOT(ISNUMBER(VALUE($I159))), IFERROR(SEARCH("-", $I159),0)&gt;0)),1001,0),3)</f>
        <v>0</v>
      </c>
      <c r="B159" s="15"/>
      <c r="C159" s="31"/>
      <c r="D159" s="32">
        <v>4</v>
      </c>
      <c r="E159" s="11" t="s">
        <v>47</v>
      </c>
      <c r="I159" s="446"/>
      <c r="J159" s="446"/>
      <c r="K159" s="446"/>
      <c r="L159" s="446"/>
      <c r="M159" s="446"/>
      <c r="N159" s="33"/>
      <c r="O159" s="33"/>
      <c r="P159" s="33"/>
      <c r="Q159" s="33"/>
      <c r="R159" s="33"/>
      <c r="S159" s="33"/>
      <c r="T159" s="33"/>
      <c r="U159" s="33"/>
      <c r="V159" s="33"/>
      <c r="W159" s="33"/>
      <c r="X159" s="33"/>
      <c r="Y159" s="33"/>
      <c r="Z159" s="36"/>
    </row>
    <row r="160" spans="1:26" ht="20.100000000000001" customHeight="1" x14ac:dyDescent="0.15">
      <c r="A160" s="15"/>
      <c r="B160" s="15"/>
      <c r="C160" s="38"/>
      <c r="D160" s="33"/>
      <c r="E160" s="33"/>
      <c r="F160" s="33"/>
      <c r="G160" s="33"/>
      <c r="H160" s="33"/>
      <c r="I160" s="34"/>
      <c r="J160" s="37" t="s">
        <v>49</v>
      </c>
      <c r="K160" s="35"/>
      <c r="L160" s="35"/>
      <c r="M160" s="35"/>
      <c r="N160" s="35"/>
      <c r="O160" s="35"/>
      <c r="P160" s="35"/>
      <c r="Q160" s="35"/>
      <c r="R160" s="35"/>
      <c r="S160" s="35"/>
      <c r="T160" s="35"/>
      <c r="U160" s="35"/>
      <c r="V160" s="35"/>
      <c r="W160" s="35"/>
      <c r="X160" s="35"/>
      <c r="Y160" s="35"/>
      <c r="Z160" s="36"/>
    </row>
    <row r="161" spans="1:27" ht="20.100000000000001" customHeight="1" x14ac:dyDescent="0.15">
      <c r="A161" s="15">
        <f>IFERROR(IF(AND($I153="する",TRIM($I161)=""),1001,0),3)</f>
        <v>0</v>
      </c>
      <c r="B161" s="15"/>
      <c r="C161" s="31"/>
      <c r="D161" s="32">
        <v>5</v>
      </c>
      <c r="E161" s="11" t="s">
        <v>10</v>
      </c>
      <c r="I161" s="448"/>
      <c r="J161" s="449"/>
      <c r="K161" s="449"/>
      <c r="L161" s="449"/>
      <c r="M161" s="449"/>
      <c r="N161" s="33"/>
      <c r="O161" s="33"/>
      <c r="P161" s="33"/>
      <c r="Q161" s="33"/>
      <c r="R161" s="33"/>
      <c r="S161" s="33"/>
      <c r="T161" s="33"/>
      <c r="U161" s="33"/>
      <c r="V161" s="33"/>
      <c r="W161" s="33"/>
      <c r="X161" s="33"/>
      <c r="Y161" s="33"/>
      <c r="Z161" s="36"/>
    </row>
    <row r="162" spans="1:27" ht="20.100000000000001" customHeight="1" x14ac:dyDescent="0.15">
      <c r="A162" s="15"/>
      <c r="B162" s="15"/>
      <c r="C162" s="31"/>
      <c r="D162" s="32"/>
      <c r="E162" s="33"/>
      <c r="F162" s="33"/>
      <c r="G162" s="33"/>
      <c r="H162" s="33"/>
      <c r="I162" s="34"/>
      <c r="J162" s="37" t="s">
        <v>55</v>
      </c>
      <c r="K162" s="35"/>
      <c r="L162" s="35"/>
      <c r="M162" s="35"/>
      <c r="N162" s="35"/>
      <c r="O162" s="35"/>
      <c r="P162" s="35"/>
      <c r="Q162" s="35"/>
      <c r="R162" s="35"/>
      <c r="S162" s="35"/>
      <c r="T162" s="35"/>
      <c r="U162" s="35"/>
      <c r="V162" s="35"/>
      <c r="W162" s="35"/>
      <c r="X162" s="35"/>
      <c r="Y162" s="35"/>
      <c r="Z162" s="36"/>
    </row>
    <row r="163" spans="1:27" ht="20.100000000000001" customHeight="1" x14ac:dyDescent="0.15">
      <c r="A163" s="15">
        <f>IFERROR(IF(AND($I153="する",AND($I163&lt;&gt;"", OR(ISERROR(FIND("@"&amp;LEFT($I163,3)&amp;"@", 都道府県3))=FALSE, ISERROR(FIND("@"&amp;LEFT($I163,4)&amp;"@",都道府県4))=FALSE))=FALSE),1001,0),3)</f>
        <v>0</v>
      </c>
      <c r="B163" s="15"/>
      <c r="C163" s="31"/>
      <c r="D163" s="32">
        <v>6</v>
      </c>
      <c r="E163" s="11" t="s">
        <v>11</v>
      </c>
      <c r="I163" s="450"/>
      <c r="J163" s="450"/>
      <c r="K163" s="450"/>
      <c r="L163" s="450"/>
      <c r="M163" s="450"/>
      <c r="N163" s="450"/>
      <c r="O163" s="450"/>
      <c r="P163" s="450"/>
      <c r="Q163" s="451"/>
      <c r="R163" s="450"/>
      <c r="S163" s="450"/>
      <c r="T163" s="450"/>
      <c r="U163" s="450"/>
      <c r="V163" s="450"/>
      <c r="W163" s="450"/>
      <c r="X163" s="450"/>
      <c r="Y163" s="450"/>
      <c r="Z163" s="36"/>
    </row>
    <row r="164" spans="1:27" ht="20.100000000000001" customHeight="1" x14ac:dyDescent="0.15">
      <c r="A164" s="15"/>
      <c r="B164" s="15"/>
      <c r="C164" s="31"/>
      <c r="D164" s="32"/>
      <c r="E164" s="33"/>
      <c r="F164" s="33"/>
      <c r="G164" s="33"/>
      <c r="H164" s="33"/>
      <c r="I164" s="34"/>
      <c r="J164" s="37" t="s">
        <v>12</v>
      </c>
      <c r="K164" s="35"/>
      <c r="L164" s="35"/>
      <c r="M164" s="35"/>
      <c r="N164" s="35"/>
      <c r="O164" s="35"/>
      <c r="P164" s="35"/>
      <c r="Q164" s="35"/>
      <c r="R164" s="35"/>
      <c r="S164" s="35"/>
      <c r="T164" s="35"/>
      <c r="U164" s="35"/>
      <c r="V164" s="35"/>
      <c r="W164" s="35"/>
      <c r="X164" s="35"/>
      <c r="Y164" s="35"/>
      <c r="Z164" s="36"/>
    </row>
    <row r="165" spans="1:27" ht="20.100000000000001" customHeight="1" x14ac:dyDescent="0.15">
      <c r="A165" s="15">
        <f>IFERROR(IF(AND($I153="する",NOT(AND(TRIM($I165)&lt;&gt;"",ISNUMBER(VALUE(SUBSTITUTE($I165,"-",""))),IFERROR(SEARCH("-",$I165),0)&gt;0))),1001,0),3)</f>
        <v>0</v>
      </c>
      <c r="B165" s="15"/>
      <c r="C165" s="31"/>
      <c r="D165" s="32">
        <v>7</v>
      </c>
      <c r="E165" s="11" t="s">
        <v>21</v>
      </c>
      <c r="I165" s="446"/>
      <c r="J165" s="446"/>
      <c r="K165" s="446"/>
      <c r="L165" s="446"/>
      <c r="M165" s="446"/>
      <c r="Y165" s="35"/>
      <c r="Z165" s="36"/>
    </row>
    <row r="166" spans="1:27" ht="20.100000000000001" customHeight="1" x14ac:dyDescent="0.15">
      <c r="A166" s="15"/>
      <c r="B166" s="15"/>
      <c r="C166" s="38"/>
      <c r="D166" s="33"/>
      <c r="E166" s="33"/>
      <c r="F166" s="33"/>
      <c r="G166" s="33"/>
      <c r="H166" s="33"/>
      <c r="I166" s="34"/>
      <c r="J166" s="37" t="s">
        <v>24</v>
      </c>
      <c r="K166" s="35"/>
      <c r="L166" s="35"/>
      <c r="M166" s="35"/>
      <c r="N166" s="35"/>
      <c r="O166" s="35"/>
      <c r="P166" s="35"/>
      <c r="Q166" s="35"/>
      <c r="R166" s="35"/>
      <c r="S166" s="35"/>
      <c r="T166" s="35"/>
      <c r="U166" s="35"/>
      <c r="V166" s="35"/>
      <c r="W166" s="35"/>
      <c r="X166" s="35"/>
      <c r="Y166" s="35"/>
      <c r="Z166" s="36"/>
    </row>
    <row r="167" spans="1:27" ht="20.100000000000001" customHeight="1" x14ac:dyDescent="0.15">
      <c r="A167" s="15">
        <f>IFERROR(IF(AND($I153="する",AND(TRIM($I167)&lt;&gt;"",NOT(AND(ISNUMBER(VALUE(SUBSTITUTE($I167,"-",""))),IFERROR(SEARCH("-",$I167),0)&gt;0)))),1001,0),3)</f>
        <v>0</v>
      </c>
      <c r="B167" s="15"/>
      <c r="C167" s="31"/>
      <c r="D167" s="32">
        <v>8</v>
      </c>
      <c r="E167" s="11" t="s">
        <v>25</v>
      </c>
      <c r="I167" s="446"/>
      <c r="J167" s="446"/>
      <c r="K167" s="446"/>
      <c r="L167" s="446"/>
      <c r="M167" s="446"/>
      <c r="N167" s="35"/>
      <c r="O167" s="35"/>
      <c r="P167" s="35"/>
      <c r="Q167" s="35"/>
      <c r="R167" s="35"/>
      <c r="S167" s="35"/>
      <c r="T167" s="35"/>
      <c r="U167" s="35"/>
      <c r="V167" s="35"/>
      <c r="W167" s="35"/>
      <c r="X167" s="35"/>
      <c r="Y167" s="35"/>
      <c r="Z167" s="36"/>
    </row>
    <row r="168" spans="1:27" ht="20.100000000000001" customHeight="1" x14ac:dyDescent="0.15">
      <c r="A168" s="15"/>
      <c r="B168" s="15"/>
      <c r="C168" s="38"/>
      <c r="D168" s="33"/>
      <c r="E168" s="33"/>
      <c r="F168" s="33"/>
      <c r="G168" s="33"/>
      <c r="H168" s="33"/>
      <c r="I168" s="34"/>
      <c r="J168" s="37" t="s">
        <v>24</v>
      </c>
      <c r="K168" s="35"/>
      <c r="L168" s="35"/>
      <c r="M168" s="35"/>
      <c r="N168" s="35"/>
      <c r="O168" s="35"/>
      <c r="P168" s="35"/>
      <c r="Q168" s="35"/>
      <c r="R168" s="35"/>
      <c r="S168" s="35"/>
      <c r="T168" s="35"/>
      <c r="U168" s="35"/>
      <c r="V168" s="35"/>
      <c r="W168" s="35"/>
      <c r="X168" s="35"/>
      <c r="Y168" s="35"/>
      <c r="Z168" s="36"/>
    </row>
    <row r="169" spans="1:27" ht="20.100000000000001" customHeight="1" x14ac:dyDescent="0.15">
      <c r="A169" s="15">
        <f>IFERROR(IF(AND($I153="する",AND(TRIM($I169)&lt;&gt;"", NOT(IFERROR(SEARCH("@",$I169),0)&gt;0))),1001,0),3)</f>
        <v>0</v>
      </c>
      <c r="B169" s="15"/>
      <c r="C169" s="31"/>
      <c r="D169" s="32">
        <v>9</v>
      </c>
      <c r="E169" s="11" t="s">
        <v>26</v>
      </c>
      <c r="I169" s="446"/>
      <c r="J169" s="446"/>
      <c r="K169" s="446"/>
      <c r="L169" s="446"/>
      <c r="M169" s="446"/>
      <c r="N169" s="446"/>
      <c r="O169" s="446"/>
      <c r="P169" s="446"/>
      <c r="Q169" s="455"/>
      <c r="R169" s="446"/>
      <c r="S169" s="446"/>
      <c r="T169" s="446"/>
      <c r="U169" s="446"/>
      <c r="V169" s="446"/>
      <c r="W169" s="446"/>
      <c r="X169" s="446"/>
      <c r="Y169" s="446"/>
      <c r="Z169" s="36"/>
    </row>
    <row r="170" spans="1:27" ht="20.100000000000001" customHeight="1" x14ac:dyDescent="0.15">
      <c r="A170" s="15"/>
      <c r="B170" s="15"/>
      <c r="C170" s="38"/>
      <c r="D170" s="33"/>
      <c r="E170" s="33"/>
      <c r="F170" s="33"/>
      <c r="G170" s="33"/>
      <c r="H170" s="33"/>
      <c r="I170" s="34"/>
      <c r="J170" s="57" t="s">
        <v>53</v>
      </c>
      <c r="K170" s="58"/>
      <c r="L170" s="35"/>
      <c r="M170" s="35"/>
      <c r="N170" s="35"/>
      <c r="O170" s="35"/>
      <c r="P170" s="35"/>
      <c r="Q170" s="59"/>
      <c r="R170" s="35"/>
      <c r="S170" s="35"/>
      <c r="T170" s="35"/>
      <c r="U170" s="35"/>
      <c r="V170" s="35"/>
      <c r="W170" s="35"/>
      <c r="X170" s="35"/>
      <c r="Y170" s="35"/>
      <c r="Z170" s="36"/>
    </row>
    <row r="171" spans="1:27" ht="20.100000000000001" customHeight="1" x14ac:dyDescent="0.15">
      <c r="A171" s="15"/>
      <c r="B171" s="15"/>
      <c r="C171" s="47"/>
      <c r="D171" s="48"/>
      <c r="E171" s="48"/>
      <c r="F171" s="48"/>
      <c r="G171" s="48"/>
      <c r="H171" s="48"/>
      <c r="I171" s="49"/>
      <c r="J171" s="49"/>
      <c r="K171" s="50"/>
      <c r="L171" s="49"/>
      <c r="M171" s="49"/>
      <c r="N171" s="49"/>
      <c r="O171" s="49"/>
      <c r="P171" s="49"/>
      <c r="Q171" s="49"/>
      <c r="R171" s="49"/>
      <c r="S171" s="49"/>
      <c r="T171" s="49"/>
      <c r="U171" s="49"/>
      <c r="V171" s="49"/>
      <c r="W171" s="49"/>
      <c r="X171" s="49"/>
      <c r="Y171" s="77"/>
      <c r="Z171" s="51"/>
      <c r="AA171" s="65"/>
    </row>
    <row r="172" spans="1:27" ht="20.100000000000001" customHeight="1" x14ac:dyDescent="0.15">
      <c r="A172" s="15"/>
      <c r="B172" s="15"/>
      <c r="C172" s="33"/>
      <c r="D172" s="33"/>
      <c r="E172" s="33"/>
      <c r="F172" s="33"/>
      <c r="G172" s="33"/>
      <c r="H172" s="33"/>
      <c r="I172" s="53"/>
      <c r="J172" s="53"/>
      <c r="K172" s="53"/>
      <c r="L172" s="53"/>
      <c r="M172" s="53"/>
      <c r="N172" s="53"/>
      <c r="O172" s="53"/>
      <c r="P172" s="53"/>
      <c r="Q172" s="53"/>
      <c r="R172" s="53"/>
      <c r="S172" s="53"/>
      <c r="T172" s="53"/>
      <c r="U172" s="53"/>
      <c r="V172" s="53"/>
      <c r="W172" s="53"/>
      <c r="X172" s="53"/>
      <c r="Y172" s="78"/>
      <c r="Z172" s="33"/>
      <c r="AA172" s="65"/>
    </row>
    <row r="173" spans="1:27" ht="20.100000000000001" customHeight="1" x14ac:dyDescent="0.15">
      <c r="A173" s="15"/>
      <c r="B173" s="15"/>
      <c r="C173" s="33"/>
      <c r="D173" s="33"/>
      <c r="E173" s="33"/>
      <c r="F173" s="33"/>
      <c r="G173" s="33"/>
      <c r="H173" s="33"/>
      <c r="I173" s="79"/>
      <c r="J173" s="53"/>
      <c r="K173" s="53"/>
      <c r="L173" s="53"/>
      <c r="M173" s="53"/>
      <c r="N173" s="78"/>
      <c r="O173" s="53"/>
      <c r="P173" s="53"/>
      <c r="Q173" s="53"/>
      <c r="R173" s="78"/>
      <c r="S173" s="53"/>
      <c r="T173" s="53"/>
      <c r="U173" s="53"/>
      <c r="V173" s="53"/>
      <c r="W173" s="53"/>
      <c r="X173" s="53"/>
      <c r="Y173" s="53"/>
      <c r="Z173" s="53"/>
      <c r="AA173" s="53"/>
    </row>
    <row r="174" spans="1:27" ht="20.100000000000001" customHeight="1" x14ac:dyDescent="0.15">
      <c r="A174" s="15"/>
      <c r="B174" s="15"/>
      <c r="C174" s="267" t="s">
        <v>3</v>
      </c>
      <c r="D174" s="268"/>
      <c r="E174" s="268"/>
      <c r="F174" s="268"/>
      <c r="G174" s="268"/>
      <c r="H174" s="386"/>
      <c r="I174" s="80"/>
      <c r="J174" s="81"/>
      <c r="K174" s="81"/>
      <c r="L174" s="81"/>
      <c r="M174" s="81"/>
      <c r="N174" s="81"/>
      <c r="O174" s="81"/>
      <c r="P174" s="81"/>
      <c r="Q174" s="81"/>
      <c r="R174" s="81"/>
      <c r="S174" s="81"/>
      <c r="T174" s="81"/>
      <c r="U174" s="81"/>
      <c r="V174" s="81"/>
      <c r="W174" s="81"/>
      <c r="X174" s="81"/>
      <c r="Y174" s="81"/>
      <c r="Z174" s="81"/>
    </row>
    <row r="175" spans="1:27" ht="20.100000000000001" customHeight="1" x14ac:dyDescent="0.15">
      <c r="A175" s="15"/>
      <c r="B175" s="15"/>
      <c r="C175" s="82"/>
      <c r="D175" s="83"/>
      <c r="E175" s="83"/>
      <c r="F175" s="83"/>
      <c r="G175" s="83"/>
      <c r="H175" s="83"/>
      <c r="Z175" s="75"/>
      <c r="AA175" s="44"/>
    </row>
    <row r="176" spans="1:27" ht="20.100000000000001" customHeight="1" x14ac:dyDescent="0.15">
      <c r="A176" s="15">
        <f>IFERROR(IF(TRIM($I176)="",1001,0),3)</f>
        <v>1001</v>
      </c>
      <c r="B176" s="15"/>
      <c r="C176" s="31"/>
      <c r="D176" s="32">
        <v>1</v>
      </c>
      <c r="E176" s="11" t="s">
        <v>62</v>
      </c>
      <c r="I176" s="446"/>
      <c r="J176" s="458"/>
      <c r="K176" s="458"/>
      <c r="L176" s="458"/>
      <c r="M176" s="458"/>
      <c r="N176" s="33"/>
      <c r="O176" s="33"/>
      <c r="P176" s="33"/>
      <c r="Q176" s="33"/>
      <c r="R176" s="33"/>
      <c r="S176" s="33"/>
      <c r="T176" s="33"/>
      <c r="U176" s="33"/>
      <c r="V176" s="33"/>
      <c r="W176" s="33"/>
      <c r="X176" s="33"/>
      <c r="Y176" s="33"/>
      <c r="Z176" s="36"/>
    </row>
    <row r="177" spans="1:26" ht="19.899999999999999" customHeight="1" x14ac:dyDescent="0.15">
      <c r="A177" s="15"/>
      <c r="B177" s="15"/>
      <c r="C177" s="38"/>
      <c r="D177" s="33"/>
      <c r="E177" s="33"/>
      <c r="F177" s="33"/>
      <c r="G177" s="33"/>
      <c r="H177" s="33"/>
      <c r="I177" s="34"/>
      <c r="J177" s="37" t="s">
        <v>63</v>
      </c>
      <c r="K177" s="37"/>
      <c r="L177" s="37"/>
      <c r="M177" s="37"/>
      <c r="N177" s="37"/>
      <c r="O177" s="37"/>
      <c r="P177" s="37"/>
      <c r="Q177" s="37"/>
      <c r="R177" s="37"/>
      <c r="S177" s="37"/>
      <c r="T177" s="37"/>
      <c r="U177" s="37"/>
      <c r="V177" s="37"/>
      <c r="W177" s="37"/>
      <c r="X177" s="37"/>
      <c r="Y177" s="37"/>
      <c r="Z177" s="36"/>
    </row>
    <row r="178" spans="1:26" ht="20.100000000000001" customHeight="1" x14ac:dyDescent="0.15">
      <c r="A178" s="26"/>
      <c r="B178" s="15"/>
      <c r="C178" s="27"/>
      <c r="D178" s="32">
        <f>D176+1</f>
        <v>2</v>
      </c>
      <c r="E178" s="84" t="s">
        <v>99</v>
      </c>
      <c r="I178" s="409"/>
      <c r="J178" s="410"/>
      <c r="K178" s="410"/>
      <c r="L178" s="410"/>
      <c r="M178" s="410"/>
      <c r="N178" s="85" t="s">
        <v>677</v>
      </c>
      <c r="O178" s="85"/>
      <c r="P178" s="85"/>
      <c r="Q178" s="85"/>
      <c r="R178" s="85"/>
      <c r="S178" s="85"/>
      <c r="T178" s="85"/>
      <c r="U178" s="85"/>
      <c r="V178" s="33"/>
      <c r="W178" s="33"/>
      <c r="Z178" s="75"/>
    </row>
    <row r="179" spans="1:26" ht="30" customHeight="1" x14ac:dyDescent="0.15">
      <c r="A179" s="26"/>
      <c r="B179" s="15"/>
      <c r="C179" s="27"/>
      <c r="D179" s="86"/>
      <c r="E179" s="87"/>
      <c r="F179" s="87"/>
      <c r="G179" s="87"/>
      <c r="H179" s="85"/>
      <c r="I179" s="88"/>
      <c r="J179" s="411"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9" s="411"/>
      <c r="L179" s="411"/>
      <c r="M179" s="411"/>
      <c r="N179" s="411"/>
      <c r="O179" s="411"/>
      <c r="P179" s="411"/>
      <c r="Q179" s="411"/>
      <c r="R179" s="411"/>
      <c r="S179" s="411"/>
      <c r="T179" s="411"/>
      <c r="U179" s="411"/>
      <c r="V179" s="411"/>
      <c r="W179" s="411"/>
      <c r="X179" s="411"/>
      <c r="Y179" s="411"/>
      <c r="Z179" s="75"/>
    </row>
    <row r="180" spans="1:26" ht="20.100000000000001" customHeight="1" x14ac:dyDescent="0.15">
      <c r="A180" s="26"/>
      <c r="B180" s="15"/>
      <c r="C180" s="27"/>
      <c r="D180" s="32">
        <f>D178+1</f>
        <v>3</v>
      </c>
      <c r="E180" s="84" t="s">
        <v>100</v>
      </c>
      <c r="I180" s="345"/>
      <c r="J180" s="410"/>
      <c r="K180" s="410"/>
      <c r="L180" s="410"/>
      <c r="M180" s="410"/>
      <c r="N180" s="85" t="s">
        <v>677</v>
      </c>
      <c r="O180" s="85"/>
      <c r="P180" s="64"/>
      <c r="Q180" s="85"/>
      <c r="R180" s="85"/>
      <c r="S180" s="85"/>
      <c r="T180" s="85"/>
      <c r="U180" s="85"/>
      <c r="V180" s="33"/>
      <c r="W180" s="33"/>
      <c r="Z180" s="75"/>
    </row>
    <row r="181" spans="1:26" ht="20.100000000000001" customHeight="1" x14ac:dyDescent="0.15">
      <c r="A181" s="26"/>
      <c r="B181" s="15"/>
      <c r="C181" s="27"/>
      <c r="D181" s="86"/>
      <c r="E181" s="87"/>
      <c r="F181" s="87"/>
      <c r="G181" s="87"/>
      <c r="H181" s="85"/>
      <c r="I181" s="88"/>
      <c r="J181" s="412" t="s">
        <v>101</v>
      </c>
      <c r="K181" s="412"/>
      <c r="L181" s="412"/>
      <c r="M181" s="412"/>
      <c r="N181" s="412"/>
      <c r="O181" s="412"/>
      <c r="P181" s="412"/>
      <c r="Q181" s="412"/>
      <c r="R181" s="412"/>
      <c r="S181" s="412"/>
      <c r="T181" s="412"/>
      <c r="U181" s="412"/>
      <c r="V181" s="412"/>
      <c r="W181" s="412"/>
      <c r="X181" s="412"/>
      <c r="Y181" s="412"/>
      <c r="Z181" s="75"/>
    </row>
    <row r="182" spans="1:26" ht="20.100000000000001" customHeight="1" x14ac:dyDescent="0.15">
      <c r="A182" s="15"/>
      <c r="B182" s="15"/>
      <c r="C182" s="31"/>
      <c r="D182" s="32">
        <f>D180+1</f>
        <v>4</v>
      </c>
      <c r="E182" s="33" t="s">
        <v>102</v>
      </c>
      <c r="F182" s="33"/>
      <c r="P182" s="90"/>
      <c r="Q182" s="91"/>
      <c r="R182" s="91"/>
      <c r="S182" s="91"/>
      <c r="T182" s="91"/>
      <c r="U182" s="91"/>
      <c r="V182" s="91"/>
      <c r="W182" s="91"/>
      <c r="X182" s="91"/>
      <c r="Y182" s="91"/>
      <c r="Z182" s="36"/>
    </row>
    <row r="183" spans="1:26" ht="45" customHeight="1" x14ac:dyDescent="0.15">
      <c r="A183" s="15"/>
      <c r="B183" s="15"/>
      <c r="C183" s="31"/>
      <c r="D183" s="32"/>
      <c r="E183" s="413" t="s">
        <v>103</v>
      </c>
      <c r="F183" s="413"/>
      <c r="G183" s="413"/>
      <c r="H183" s="413"/>
      <c r="I183" s="413"/>
      <c r="J183" s="413"/>
      <c r="K183" s="413"/>
      <c r="L183" s="413"/>
      <c r="M183" s="413"/>
      <c r="N183" s="413"/>
      <c r="O183" s="413"/>
      <c r="P183" s="413"/>
      <c r="Q183" s="413"/>
      <c r="R183" s="413"/>
      <c r="S183" s="413"/>
      <c r="T183" s="413"/>
      <c r="U183" s="413"/>
      <c r="V183" s="413"/>
      <c r="W183" s="413"/>
      <c r="X183" s="413"/>
      <c r="Y183" s="413"/>
      <c r="Z183" s="36"/>
    </row>
    <row r="184" spans="1:26" ht="20.100000000000001" customHeight="1" x14ac:dyDescent="0.15">
      <c r="A184" s="15">
        <f>IFERROR(IF(COUNTIF($K185:$K188,"○")&gt;1,1001,0),3)</f>
        <v>0</v>
      </c>
      <c r="B184" s="15"/>
      <c r="C184" s="31"/>
      <c r="D184" s="32"/>
      <c r="E184" s="414" t="s">
        <v>104</v>
      </c>
      <c r="F184" s="415"/>
      <c r="G184" s="415"/>
      <c r="H184" s="415"/>
      <c r="I184" s="415"/>
      <c r="J184" s="416"/>
      <c r="K184" s="417" t="s">
        <v>105</v>
      </c>
      <c r="L184" s="418"/>
      <c r="M184" s="419"/>
      <c r="N184" s="420" t="s">
        <v>106</v>
      </c>
      <c r="O184" s="421"/>
      <c r="P184" s="421"/>
      <c r="Q184" s="421"/>
      <c r="R184" s="421"/>
      <c r="S184" s="421"/>
      <c r="T184" s="421"/>
      <c r="U184" s="421"/>
      <c r="V184" s="422"/>
      <c r="W184" s="423" t="s">
        <v>107</v>
      </c>
      <c r="X184" s="424"/>
      <c r="Y184" s="425"/>
      <c r="Z184" s="36"/>
    </row>
    <row r="185" spans="1:26" ht="20.100000000000001" customHeight="1" x14ac:dyDescent="0.15">
      <c r="A185" s="15"/>
      <c r="B185" s="15"/>
      <c r="C185" s="31"/>
      <c r="D185" s="92"/>
      <c r="E185" s="442" t="s">
        <v>108</v>
      </c>
      <c r="F185" s="443"/>
      <c r="G185" s="443"/>
      <c r="H185" s="443"/>
      <c r="I185" s="443"/>
      <c r="J185" s="444"/>
      <c r="K185" s="439"/>
      <c r="L185" s="440"/>
      <c r="M185" s="441"/>
      <c r="N185" s="352"/>
      <c r="O185" s="353"/>
      <c r="P185" s="353"/>
      <c r="Q185" s="353"/>
      <c r="R185" s="353"/>
      <c r="S185" s="353"/>
      <c r="T185" s="353"/>
      <c r="U185" s="353"/>
      <c r="V185" s="354"/>
      <c r="W185" s="355"/>
      <c r="X185" s="356"/>
      <c r="Y185" s="357"/>
      <c r="Z185" s="36"/>
    </row>
    <row r="186" spans="1:26" ht="20.100000000000001" customHeight="1" x14ac:dyDescent="0.15">
      <c r="A186" s="15">
        <f>IFERROR(IF(AND($K186="○",TRIM($N186)=""),1001,0),3)</f>
        <v>0</v>
      </c>
      <c r="B186" s="15"/>
      <c r="C186" s="31"/>
      <c r="D186" s="92"/>
      <c r="E186" s="358" t="s">
        <v>109</v>
      </c>
      <c r="F186" s="359"/>
      <c r="G186" s="359"/>
      <c r="H186" s="359"/>
      <c r="I186" s="359"/>
      <c r="J186" s="360"/>
      <c r="K186" s="361"/>
      <c r="L186" s="362"/>
      <c r="M186" s="363"/>
      <c r="N186" s="279"/>
      <c r="O186" s="280"/>
      <c r="P186" s="280"/>
      <c r="Q186" s="280"/>
      <c r="R186" s="280"/>
      <c r="S186" s="280"/>
      <c r="T186" s="280"/>
      <c r="U186" s="280"/>
      <c r="V186" s="364"/>
      <c r="W186" s="365"/>
      <c r="X186" s="366"/>
      <c r="Y186" s="367"/>
      <c r="Z186" s="36"/>
    </row>
    <row r="187" spans="1:26" ht="20.100000000000001" customHeight="1" x14ac:dyDescent="0.15">
      <c r="A187" s="15">
        <f>IFERROR(IF(AND($K187="○",TRIM($N187)=""),1001,0),3)</f>
        <v>0</v>
      </c>
      <c r="B187" s="15"/>
      <c r="C187" s="31"/>
      <c r="D187" s="92"/>
      <c r="E187" s="358" t="s">
        <v>110</v>
      </c>
      <c r="F187" s="359"/>
      <c r="G187" s="359"/>
      <c r="H187" s="359"/>
      <c r="I187" s="359"/>
      <c r="J187" s="360"/>
      <c r="K187" s="361"/>
      <c r="L187" s="362"/>
      <c r="M187" s="363"/>
      <c r="N187" s="279"/>
      <c r="O187" s="280"/>
      <c r="P187" s="280"/>
      <c r="Q187" s="280"/>
      <c r="R187" s="280"/>
      <c r="S187" s="280"/>
      <c r="T187" s="280"/>
      <c r="U187" s="280"/>
      <c r="V187" s="364"/>
      <c r="W187" s="368">
        <v>100</v>
      </c>
      <c r="X187" s="369"/>
      <c r="Y187" s="93" t="s">
        <v>111</v>
      </c>
      <c r="Z187" s="36"/>
    </row>
    <row r="188" spans="1:26" ht="20.100000000000001" customHeight="1" x14ac:dyDescent="0.15">
      <c r="A188" s="15">
        <f>IFERROR(IF(AND($K188="○",OR(TRIM($N188)="",TRIM($W188)="")),1001,0),3)</f>
        <v>0</v>
      </c>
      <c r="B188" s="15"/>
      <c r="C188" s="31"/>
      <c r="D188" s="92"/>
      <c r="E188" s="370" t="s">
        <v>112</v>
      </c>
      <c r="F188" s="371"/>
      <c r="G188" s="371"/>
      <c r="H188" s="371"/>
      <c r="I188" s="371"/>
      <c r="J188" s="372"/>
      <c r="K188" s="373"/>
      <c r="L188" s="374"/>
      <c r="M188" s="375"/>
      <c r="N188" s="279"/>
      <c r="O188" s="280"/>
      <c r="P188" s="379"/>
      <c r="Q188" s="280"/>
      <c r="R188" s="280"/>
      <c r="S188" s="280"/>
      <c r="T188" s="280"/>
      <c r="U188" s="280"/>
      <c r="V188" s="364"/>
      <c r="W188" s="427"/>
      <c r="X188" s="428"/>
      <c r="Y188" s="94" t="s">
        <v>111</v>
      </c>
      <c r="Z188" s="36"/>
    </row>
    <row r="189" spans="1:26" ht="20.100000000000001" customHeight="1" x14ac:dyDescent="0.15">
      <c r="A189" s="15"/>
      <c r="B189" s="15"/>
      <c r="C189" s="31"/>
      <c r="D189" s="92"/>
      <c r="E189" s="429"/>
      <c r="F189" s="430"/>
      <c r="G189" s="430"/>
      <c r="H189" s="430"/>
      <c r="I189" s="430"/>
      <c r="J189" s="431"/>
      <c r="K189" s="376"/>
      <c r="L189" s="377"/>
      <c r="M189" s="378"/>
      <c r="N189" s="276"/>
      <c r="O189" s="277"/>
      <c r="P189" s="432"/>
      <c r="Q189" s="277"/>
      <c r="R189" s="277"/>
      <c r="S189" s="277"/>
      <c r="T189" s="277"/>
      <c r="U189" s="277"/>
      <c r="V189" s="433"/>
      <c r="W189" s="434"/>
      <c r="X189" s="435"/>
      <c r="Y189" s="95" t="s">
        <v>111</v>
      </c>
      <c r="Z189" s="36"/>
    </row>
    <row r="190" spans="1:26" ht="20.100000000000001" customHeight="1" x14ac:dyDescent="0.15">
      <c r="A190" s="15"/>
      <c r="B190" s="15"/>
      <c r="C190" s="31"/>
      <c r="D190" s="32"/>
      <c r="E190" s="96"/>
      <c r="F190" s="96"/>
      <c r="G190" s="96"/>
      <c r="H190" s="96"/>
      <c r="I190" s="96"/>
      <c r="J190" s="96"/>
      <c r="K190" s="35"/>
      <c r="L190" s="35"/>
      <c r="M190" s="35"/>
      <c r="N190" s="35"/>
      <c r="O190" s="35"/>
      <c r="P190" s="35"/>
      <c r="Q190" s="35"/>
      <c r="R190" s="35"/>
      <c r="S190" s="35"/>
      <c r="T190" s="35"/>
      <c r="U190" s="35"/>
      <c r="V190" s="35"/>
      <c r="W190" s="35"/>
      <c r="X190" s="35"/>
      <c r="Y190" s="35"/>
      <c r="Z190" s="36"/>
    </row>
    <row r="191" spans="1:26" ht="20.100000000000001" customHeight="1" x14ac:dyDescent="0.15">
      <c r="A191" s="15">
        <f>IFERROR(IF(TRIM($I191)="",1001,0),3)</f>
        <v>1001</v>
      </c>
      <c r="B191" s="15"/>
      <c r="C191" s="31"/>
      <c r="D191" s="32">
        <f>D182+1</f>
        <v>5</v>
      </c>
      <c r="E191" s="11" t="s">
        <v>0</v>
      </c>
      <c r="I191" s="436"/>
      <c r="J191" s="436"/>
      <c r="K191" s="436"/>
      <c r="L191" s="436"/>
      <c r="M191" s="436"/>
      <c r="N191" s="33" t="s">
        <v>6</v>
      </c>
      <c r="O191" s="33"/>
      <c r="P191" s="33"/>
      <c r="Q191" s="33"/>
      <c r="R191" s="33"/>
      <c r="S191" s="33"/>
      <c r="T191" s="33"/>
      <c r="U191" s="33"/>
      <c r="V191" s="33"/>
      <c r="W191" s="33"/>
      <c r="X191" s="33"/>
      <c r="Y191" s="33"/>
      <c r="Z191" s="36"/>
    </row>
    <row r="192" spans="1:26" ht="45" customHeight="1" x14ac:dyDescent="0.15">
      <c r="A192" s="15"/>
      <c r="B192" s="15"/>
      <c r="C192" s="38"/>
      <c r="D192" s="33"/>
      <c r="E192" s="33"/>
      <c r="F192" s="33"/>
      <c r="G192" s="33"/>
      <c r="H192" s="33"/>
      <c r="I192" s="34"/>
      <c r="J192" s="437" t="s">
        <v>52</v>
      </c>
      <c r="K192" s="438"/>
      <c r="L192" s="438"/>
      <c r="M192" s="438"/>
      <c r="N192" s="438"/>
      <c r="O192" s="438"/>
      <c r="P192" s="438"/>
      <c r="Q192" s="438"/>
      <c r="R192" s="438"/>
      <c r="S192" s="438"/>
      <c r="T192" s="438"/>
      <c r="U192" s="438"/>
      <c r="V192" s="438"/>
      <c r="W192" s="438"/>
      <c r="X192" s="438"/>
      <c r="Y192" s="438"/>
      <c r="Z192" s="36"/>
    </row>
    <row r="193" spans="1:27" ht="20.100000000000001" customHeight="1" x14ac:dyDescent="0.15">
      <c r="A193" s="15"/>
      <c r="B193" s="15"/>
      <c r="C193" s="31"/>
      <c r="D193" s="32">
        <f>D191+1</f>
        <v>6</v>
      </c>
      <c r="E193" s="11" t="s">
        <v>113</v>
      </c>
      <c r="I193" s="459"/>
      <c r="J193" s="458"/>
      <c r="K193" s="458"/>
      <c r="L193" s="458"/>
      <c r="M193" s="458"/>
      <c r="N193" s="33"/>
      <c r="O193" s="33"/>
      <c r="P193" s="33"/>
      <c r="Q193" s="33"/>
      <c r="R193" s="33"/>
      <c r="S193" s="33"/>
      <c r="T193" s="33"/>
      <c r="U193" s="33"/>
      <c r="V193" s="33"/>
      <c r="W193" s="33"/>
      <c r="X193" s="33"/>
      <c r="Y193" s="33"/>
      <c r="Z193" s="36"/>
    </row>
    <row r="194" spans="1:27" ht="20.100000000000001" customHeight="1" x14ac:dyDescent="0.15">
      <c r="A194" s="15"/>
      <c r="B194" s="15"/>
      <c r="C194" s="38"/>
      <c r="D194" s="33"/>
      <c r="E194" s="33"/>
      <c r="F194" s="33"/>
      <c r="G194" s="33"/>
      <c r="H194" s="33"/>
      <c r="I194" s="34"/>
      <c r="J194" s="37" t="str">
        <f>日付例&amp;"　年月日を入力してください。個人の場合や設立日が1900/3/31以前の場合は、入力不要です。"</f>
        <v>例)2024/4/1、R6/4/1　年月日を入力してください。個人の場合や設立日が1900/3/31以前の場合は、入力不要です。</v>
      </c>
      <c r="K194" s="35"/>
      <c r="L194" s="35"/>
      <c r="M194" s="35"/>
      <c r="N194" s="35"/>
      <c r="O194" s="35"/>
      <c r="P194" s="35"/>
      <c r="Q194" s="35"/>
      <c r="R194" s="35"/>
      <c r="S194" s="35"/>
      <c r="T194" s="35"/>
      <c r="U194" s="35"/>
      <c r="V194" s="35"/>
      <c r="W194" s="35"/>
      <c r="X194" s="35"/>
      <c r="Y194" s="35"/>
      <c r="Z194" s="36"/>
    </row>
    <row r="195" spans="1:27" ht="20.100000000000001" customHeight="1" x14ac:dyDescent="0.15">
      <c r="A195" s="15"/>
      <c r="B195" s="15"/>
      <c r="C195" s="31"/>
      <c r="D195" s="32">
        <f>D193+1</f>
        <v>7</v>
      </c>
      <c r="E195" s="11" t="s">
        <v>114</v>
      </c>
      <c r="F195" s="33"/>
      <c r="G195" s="33"/>
      <c r="H195" s="33"/>
      <c r="I195" s="459"/>
      <c r="J195" s="458"/>
      <c r="K195" s="458"/>
      <c r="L195" s="458"/>
      <c r="M195" s="458"/>
      <c r="N195" s="97"/>
      <c r="O195" s="91"/>
      <c r="P195" s="91"/>
      <c r="Q195" s="91"/>
      <c r="R195" s="91"/>
      <c r="S195" s="91"/>
      <c r="T195" s="91"/>
      <c r="U195" s="91"/>
      <c r="V195" s="91"/>
      <c r="W195" s="91"/>
      <c r="X195" s="91"/>
      <c r="Y195" s="91"/>
      <c r="Z195" s="98"/>
      <c r="AA195" s="38"/>
    </row>
    <row r="196" spans="1:27" ht="20.100000000000001" customHeight="1" x14ac:dyDescent="0.15">
      <c r="A196" s="15"/>
      <c r="B196" s="15"/>
      <c r="C196" s="31"/>
      <c r="D196" s="32"/>
      <c r="E196" s="33"/>
      <c r="F196" s="33"/>
      <c r="G196" s="33"/>
      <c r="H196" s="33"/>
      <c r="I196" s="99"/>
      <c r="J196" s="37" t="str">
        <f>日付例&amp;"　年月日を入力してください。創業日が1900/3/31以前の場合は、入力不要です。"</f>
        <v>例)2024/4/1、R6/4/1　年月日を入力してください。創業日が1900/3/31以前の場合は、入力不要です。</v>
      </c>
      <c r="K196" s="37"/>
      <c r="L196" s="37"/>
      <c r="M196" s="100"/>
      <c r="N196" s="101"/>
      <c r="O196" s="37"/>
      <c r="P196" s="100"/>
      <c r="Q196" s="37"/>
      <c r="R196" s="37"/>
      <c r="S196" s="37"/>
      <c r="T196" s="37"/>
      <c r="U196" s="37"/>
      <c r="V196" s="37"/>
      <c r="W196" s="37"/>
      <c r="X196" s="37"/>
      <c r="Y196" s="37"/>
      <c r="Z196" s="46"/>
      <c r="AA196" s="38"/>
    </row>
    <row r="197" spans="1:27" ht="20.100000000000001" customHeight="1" x14ac:dyDescent="0.15">
      <c r="A197" s="15"/>
      <c r="B197" s="15"/>
      <c r="C197" s="31"/>
      <c r="D197" s="32">
        <f>D195+1</f>
        <v>8</v>
      </c>
      <c r="E197" s="102" t="s">
        <v>115</v>
      </c>
      <c r="F197" s="33"/>
      <c r="G197" s="33"/>
      <c r="H197" s="33"/>
      <c r="I197" s="409"/>
      <c r="J197" s="410"/>
      <c r="K197" s="410"/>
      <c r="L197" s="410"/>
      <c r="M197" s="410"/>
      <c r="N197" s="103" t="s">
        <v>93</v>
      </c>
      <c r="O197" s="409"/>
      <c r="P197" s="460"/>
      <c r="Q197" s="460"/>
      <c r="R197" s="460"/>
      <c r="S197" s="104" t="s">
        <v>94</v>
      </c>
      <c r="T197" s="85" t="s">
        <v>677</v>
      </c>
      <c r="U197" s="91"/>
      <c r="V197" s="91"/>
      <c r="W197" s="91"/>
      <c r="X197" s="91"/>
      <c r="Y197" s="91"/>
      <c r="Z197" s="98"/>
      <c r="AA197" s="38"/>
    </row>
    <row r="198" spans="1:27" ht="20.100000000000001" customHeight="1" x14ac:dyDescent="0.15">
      <c r="A198" s="15"/>
      <c r="B198" s="15"/>
      <c r="C198" s="31"/>
      <c r="D198" s="32"/>
      <c r="E198" s="105" t="s">
        <v>116</v>
      </c>
      <c r="F198" s="33"/>
      <c r="G198" s="33"/>
      <c r="H198" s="33"/>
      <c r="I198" s="99"/>
      <c r="J198" s="89" t="str">
        <f>日付例&amp;"　年月日を入力してください。"</f>
        <v>例)2024/4/1、R6/4/1　年月日を入力してください。</v>
      </c>
      <c r="K198" s="37"/>
      <c r="L198" s="37"/>
      <c r="M198" s="100"/>
      <c r="N198" s="101"/>
      <c r="O198" s="37"/>
      <c r="P198" s="100"/>
      <c r="Q198" s="37"/>
      <c r="R198" s="37"/>
      <c r="S198" s="37"/>
      <c r="T198" s="37"/>
      <c r="U198" s="37"/>
      <c r="V198" s="37"/>
      <c r="W198" s="37"/>
      <c r="X198" s="37"/>
      <c r="Y198" s="37"/>
      <c r="Z198" s="46"/>
      <c r="AA198" s="38"/>
    </row>
    <row r="199" spans="1:27" ht="20.100000000000001" customHeight="1" x14ac:dyDescent="0.15">
      <c r="A199" s="15"/>
      <c r="B199" s="15"/>
      <c r="C199" s="31"/>
      <c r="D199" s="32">
        <f>D197+1</f>
        <v>9</v>
      </c>
      <c r="E199" s="106" t="s">
        <v>117</v>
      </c>
      <c r="F199" s="33"/>
      <c r="G199" s="33"/>
      <c r="H199" s="33"/>
      <c r="I199" s="409"/>
      <c r="J199" s="410"/>
      <c r="K199" s="410"/>
      <c r="L199" s="410"/>
      <c r="M199" s="410"/>
      <c r="N199" s="85" t="s">
        <v>677</v>
      </c>
      <c r="O199" s="91"/>
      <c r="P199" s="90"/>
      <c r="Q199" s="91"/>
      <c r="R199" s="91"/>
      <c r="S199" s="91"/>
      <c r="T199" s="91"/>
      <c r="U199" s="91"/>
      <c r="V199" s="91"/>
      <c r="W199" s="91"/>
      <c r="X199" s="91"/>
      <c r="Y199" s="91"/>
      <c r="Z199" s="98"/>
      <c r="AA199" s="38"/>
    </row>
    <row r="200" spans="1:27" ht="20.100000000000001" customHeight="1" x14ac:dyDescent="0.15">
      <c r="A200" s="15"/>
      <c r="B200" s="15"/>
      <c r="C200" s="31"/>
      <c r="D200" s="32"/>
      <c r="E200" s="105" t="s">
        <v>118</v>
      </c>
      <c r="F200" s="33"/>
      <c r="G200" s="33"/>
      <c r="H200" s="33"/>
      <c r="I200" s="107"/>
      <c r="J200" s="89" t="str">
        <f>日付例&amp;"　年月日を入力してください。"</f>
        <v>例)2024/4/1、R6/4/1　年月日を入力してください。</v>
      </c>
      <c r="K200" s="37"/>
      <c r="L200" s="37"/>
      <c r="M200" s="100"/>
      <c r="N200" s="101"/>
      <c r="O200" s="37"/>
      <c r="P200" s="100"/>
      <c r="Q200" s="37"/>
      <c r="R200" s="37"/>
      <c r="X200" s="37"/>
      <c r="Y200" s="37"/>
      <c r="Z200" s="46"/>
      <c r="AA200" s="38"/>
    </row>
    <row r="201" spans="1:27" ht="20.100000000000001" customHeight="1" x14ac:dyDescent="0.15">
      <c r="A201" s="15"/>
      <c r="B201" s="15"/>
      <c r="C201" s="31"/>
      <c r="D201" s="32">
        <f>D199+1</f>
        <v>10</v>
      </c>
      <c r="E201" s="11" t="s">
        <v>119</v>
      </c>
      <c r="I201" s="85"/>
      <c r="J201" s="85"/>
      <c r="K201" s="85"/>
      <c r="L201" s="85"/>
      <c r="M201" s="33"/>
      <c r="N201" s="33"/>
      <c r="O201" s="33"/>
      <c r="P201" s="33"/>
      <c r="Q201" s="33"/>
      <c r="R201" s="33"/>
      <c r="S201" s="33"/>
      <c r="T201" s="33"/>
      <c r="U201" s="33"/>
      <c r="V201" s="33"/>
      <c r="W201" s="33"/>
      <c r="X201" s="33"/>
      <c r="Z201" s="75"/>
    </row>
    <row r="202" spans="1:27" ht="20.100000000000001" customHeight="1" x14ac:dyDescent="0.15">
      <c r="A202" s="15">
        <f>IFERROR(IF(TRIM($I202)="",1001,0),3)</f>
        <v>1001</v>
      </c>
      <c r="B202" s="15"/>
      <c r="C202" s="31"/>
      <c r="E202" s="401" t="s">
        <v>120</v>
      </c>
      <c r="F202" s="402"/>
      <c r="G202" s="402"/>
      <c r="H202" s="403"/>
      <c r="I202" s="318"/>
      <c r="J202" s="404"/>
      <c r="K202" s="404"/>
      <c r="L202" s="404"/>
      <c r="M202" s="405"/>
      <c r="Y202" s="33"/>
      <c r="Z202" s="75"/>
    </row>
    <row r="203" spans="1:27" ht="20.100000000000001" customHeight="1" x14ac:dyDescent="0.15">
      <c r="A203" s="15">
        <f>IFERROR(IF(TRIM($I203)="",1001,0),3)</f>
        <v>1001</v>
      </c>
      <c r="B203" s="15"/>
      <c r="C203" s="31"/>
      <c r="D203" s="32"/>
      <c r="E203" s="333" t="s">
        <v>121</v>
      </c>
      <c r="F203" s="334"/>
      <c r="G203" s="334"/>
      <c r="H203" s="335"/>
      <c r="I203" s="330"/>
      <c r="J203" s="331"/>
      <c r="K203" s="331"/>
      <c r="L203" s="331"/>
      <c r="M203" s="332"/>
      <c r="Y203" s="33"/>
      <c r="Z203" s="75"/>
    </row>
    <row r="204" spans="1:27" ht="20.100000000000001" customHeight="1" x14ac:dyDescent="0.15">
      <c r="A204" s="15">
        <f>IFERROR(IF(TRIM($I204)="",1001,0),3)</f>
        <v>1001</v>
      </c>
      <c r="B204" s="15"/>
      <c r="C204" s="31"/>
      <c r="D204" s="32"/>
      <c r="E204" s="327" t="s">
        <v>122</v>
      </c>
      <c r="F204" s="328"/>
      <c r="G204" s="328"/>
      <c r="H204" s="329"/>
      <c r="I204" s="330"/>
      <c r="J204" s="331"/>
      <c r="K204" s="331"/>
      <c r="L204" s="331"/>
      <c r="M204" s="332"/>
      <c r="Y204" s="33"/>
      <c r="Z204" s="75"/>
    </row>
    <row r="205" spans="1:27" ht="20.100000000000001" customHeight="1" x14ac:dyDescent="0.15">
      <c r="A205" s="15"/>
      <c r="B205" s="15"/>
      <c r="C205" s="31"/>
      <c r="D205" s="32"/>
      <c r="E205" s="333" t="s">
        <v>123</v>
      </c>
      <c r="F205" s="334"/>
      <c r="G205" s="334"/>
      <c r="H205" s="335"/>
      <c r="I205" s="336">
        <f>I202+I203+I204</f>
        <v>0</v>
      </c>
      <c r="J205" s="337"/>
      <c r="K205" s="337"/>
      <c r="L205" s="337"/>
      <c r="M205" s="338"/>
      <c r="Y205" s="33"/>
      <c r="Z205" s="75"/>
    </row>
    <row r="206" spans="1:27" ht="20.100000000000001" customHeight="1" x14ac:dyDescent="0.15">
      <c r="A206" s="15">
        <f>IFERROR(IF(TRIM($I206)="",1001,0),3)</f>
        <v>1001</v>
      </c>
      <c r="B206" s="15"/>
      <c r="C206" s="31"/>
      <c r="D206" s="32"/>
      <c r="E206" s="339" t="s">
        <v>124</v>
      </c>
      <c r="F206" s="340"/>
      <c r="G206" s="340"/>
      <c r="H206" s="341"/>
      <c r="I206" s="342"/>
      <c r="J206" s="343"/>
      <c r="K206" s="343"/>
      <c r="L206" s="343"/>
      <c r="M206" s="344"/>
      <c r="Y206" s="33"/>
      <c r="Z206" s="75"/>
    </row>
    <row r="207" spans="1:27" ht="20.100000000000001" customHeight="1" x14ac:dyDescent="0.15">
      <c r="A207" s="15"/>
      <c r="B207" s="15"/>
      <c r="C207" s="31"/>
      <c r="D207" s="32"/>
      <c r="E207" s="108"/>
      <c r="F207" s="109"/>
      <c r="G207" s="110"/>
      <c r="H207" s="110"/>
      <c r="I207" s="97"/>
      <c r="J207" s="110"/>
      <c r="K207" s="110"/>
      <c r="Y207" s="33"/>
      <c r="Z207" s="75"/>
    </row>
    <row r="208" spans="1:27" ht="20.100000000000001" customHeight="1" x14ac:dyDescent="0.15">
      <c r="A208" s="15"/>
      <c r="B208" s="15"/>
      <c r="C208" s="31"/>
      <c r="D208" s="32">
        <f>D201+1</f>
        <v>11</v>
      </c>
      <c r="E208" s="84" t="s">
        <v>125</v>
      </c>
      <c r="I208" s="345"/>
      <c r="J208" s="346"/>
      <c r="K208" s="346"/>
      <c r="L208" s="346"/>
      <c r="M208" s="346"/>
      <c r="N208" s="85" t="s">
        <v>677</v>
      </c>
      <c r="O208" s="33"/>
      <c r="P208" s="33"/>
      <c r="Q208" s="33"/>
      <c r="R208" s="33"/>
      <c r="S208" s="33"/>
      <c r="T208" s="33"/>
      <c r="U208" s="33"/>
      <c r="V208" s="33"/>
      <c r="W208" s="33"/>
      <c r="X208" s="33"/>
      <c r="Y208" s="33"/>
      <c r="Z208" s="36"/>
    </row>
    <row r="209" spans="1:27" ht="60" customHeight="1" x14ac:dyDescent="0.15">
      <c r="A209" s="15"/>
      <c r="B209" s="15"/>
      <c r="C209" s="38"/>
      <c r="D209" s="33"/>
      <c r="E209" s="33"/>
      <c r="F209" s="33"/>
      <c r="G209" s="33"/>
      <c r="H209" s="33"/>
      <c r="I209" s="34"/>
      <c r="J209" s="347" t="s">
        <v>126</v>
      </c>
      <c r="K209" s="347"/>
      <c r="L209" s="347"/>
      <c r="M209" s="347"/>
      <c r="N209" s="347"/>
      <c r="O209" s="347"/>
      <c r="P209" s="347"/>
      <c r="Q209" s="347"/>
      <c r="R209" s="347"/>
      <c r="S209" s="347"/>
      <c r="T209" s="347"/>
      <c r="U209" s="347"/>
      <c r="V209" s="347"/>
      <c r="W209" s="347"/>
      <c r="X209" s="347"/>
      <c r="Y209" s="347"/>
      <c r="Z209" s="36"/>
    </row>
    <row r="210" spans="1:27" ht="20.100000000000001" customHeight="1" x14ac:dyDescent="0.15">
      <c r="A210" s="15"/>
      <c r="B210" s="15"/>
      <c r="C210" s="27"/>
      <c r="D210" s="32">
        <f>D208+1</f>
        <v>12</v>
      </c>
      <c r="E210" s="33" t="s">
        <v>127</v>
      </c>
      <c r="F210" s="28"/>
      <c r="G210" s="28"/>
      <c r="H210" s="28"/>
      <c r="I210" s="33"/>
      <c r="J210" s="33"/>
      <c r="K210" s="33"/>
      <c r="L210" s="33"/>
      <c r="M210" s="33"/>
      <c r="N210" s="33"/>
      <c r="O210" s="33"/>
      <c r="P210" s="33"/>
      <c r="Q210" s="33"/>
      <c r="R210" s="33"/>
      <c r="S210" s="33"/>
      <c r="T210" s="33"/>
      <c r="U210" s="33"/>
      <c r="V210" s="33"/>
      <c r="W210" s="33"/>
      <c r="X210" s="33"/>
      <c r="Y210" s="33"/>
      <c r="Z210" s="36"/>
      <c r="AA210" s="38"/>
    </row>
    <row r="211" spans="1:27" ht="20.100000000000001" customHeight="1" x14ac:dyDescent="0.15">
      <c r="A211" s="15"/>
      <c r="B211" s="15"/>
      <c r="C211" s="31"/>
      <c r="D211" s="75"/>
      <c r="E211" s="348" t="s">
        <v>128</v>
      </c>
      <c r="F211" s="349"/>
      <c r="G211" s="349"/>
      <c r="H211" s="350"/>
      <c r="I211" s="406" t="s">
        <v>129</v>
      </c>
      <c r="J211" s="407"/>
      <c r="K211" s="407"/>
      <c r="L211" s="407"/>
      <c r="M211" s="408"/>
      <c r="Z211" s="75"/>
      <c r="AA211" s="38"/>
    </row>
    <row r="212" spans="1:27" ht="20.100000000000001" customHeight="1" x14ac:dyDescent="0.15">
      <c r="A212" s="15"/>
      <c r="B212" s="15"/>
      <c r="C212" s="31"/>
      <c r="D212" s="75"/>
      <c r="E212" s="387" t="s">
        <v>130</v>
      </c>
      <c r="F212" s="388"/>
      <c r="G212" s="388"/>
      <c r="H212" s="389"/>
      <c r="I212" s="318"/>
      <c r="J212" s="319"/>
      <c r="K212" s="319"/>
      <c r="L212" s="319"/>
      <c r="M212" s="320"/>
      <c r="Z212" s="75"/>
      <c r="AA212" s="38"/>
    </row>
    <row r="213" spans="1:27" ht="20.100000000000001" customHeight="1" x14ac:dyDescent="0.15">
      <c r="A213" s="15"/>
      <c r="B213" s="15"/>
      <c r="C213" s="31"/>
      <c r="D213" s="75"/>
      <c r="E213" s="203" t="s">
        <v>131</v>
      </c>
      <c r="F213" s="204"/>
      <c r="G213" s="204"/>
      <c r="H213" s="205"/>
      <c r="I213" s="330"/>
      <c r="J213" s="390"/>
      <c r="K213" s="390"/>
      <c r="L213" s="390"/>
      <c r="M213" s="391"/>
      <c r="Z213" s="75"/>
      <c r="AA213" s="38"/>
    </row>
    <row r="214" spans="1:27" ht="20.100000000000001" customHeight="1" x14ac:dyDescent="0.15">
      <c r="A214" s="15"/>
      <c r="B214" s="15"/>
      <c r="C214" s="31"/>
      <c r="D214" s="75"/>
      <c r="E214" s="203" t="s">
        <v>132</v>
      </c>
      <c r="F214" s="204"/>
      <c r="G214" s="204"/>
      <c r="H214" s="205"/>
      <c r="I214" s="330"/>
      <c r="J214" s="390"/>
      <c r="K214" s="390"/>
      <c r="L214" s="390"/>
      <c r="M214" s="391"/>
      <c r="Z214" s="75"/>
      <c r="AA214" s="38"/>
    </row>
    <row r="215" spans="1:27" ht="20.100000000000001" customHeight="1" thickBot="1" x14ac:dyDescent="0.2">
      <c r="A215" s="15"/>
      <c r="B215" s="15"/>
      <c r="C215" s="31"/>
      <c r="D215" s="75"/>
      <c r="E215" s="392" t="s">
        <v>133</v>
      </c>
      <c r="F215" s="393"/>
      <c r="G215" s="393"/>
      <c r="H215" s="394"/>
      <c r="I215" s="324"/>
      <c r="J215" s="325"/>
      <c r="K215" s="325"/>
      <c r="L215" s="325"/>
      <c r="M215" s="326"/>
      <c r="Z215" s="75"/>
      <c r="AA215" s="38"/>
    </row>
    <row r="216" spans="1:27" ht="20.100000000000001" customHeight="1" thickTop="1" x14ac:dyDescent="0.15">
      <c r="A216" s="15"/>
      <c r="B216" s="15"/>
      <c r="C216" s="31"/>
      <c r="E216" s="395" t="s">
        <v>134</v>
      </c>
      <c r="F216" s="396"/>
      <c r="G216" s="396"/>
      <c r="H216" s="397"/>
      <c r="I216" s="398">
        <f>I212+I214+I215</f>
        <v>0</v>
      </c>
      <c r="J216" s="399"/>
      <c r="K216" s="399"/>
      <c r="L216" s="399"/>
      <c r="M216" s="400"/>
      <c r="Z216" s="75"/>
      <c r="AA216" s="38"/>
    </row>
    <row r="217" spans="1:27" ht="20.100000000000001" customHeight="1" x14ac:dyDescent="0.15">
      <c r="A217" s="15"/>
      <c r="B217" s="15"/>
      <c r="C217" s="31"/>
      <c r="D217" s="32"/>
      <c r="E217" s="33"/>
      <c r="F217" s="33"/>
      <c r="G217" s="33"/>
      <c r="H217" s="33"/>
      <c r="I217" s="91"/>
      <c r="J217" s="91"/>
      <c r="K217" s="91"/>
      <c r="L217" s="110"/>
      <c r="M217" s="110"/>
      <c r="N217" s="110"/>
      <c r="O217" s="91"/>
      <c r="P217" s="91"/>
      <c r="Q217" s="91"/>
      <c r="R217" s="91"/>
      <c r="S217" s="91"/>
      <c r="T217" s="91"/>
      <c r="U217" s="91"/>
      <c r="V217" s="91"/>
      <c r="W217" s="91"/>
      <c r="X217" s="91"/>
      <c r="Y217" s="91"/>
      <c r="Z217" s="98"/>
      <c r="AA217" s="38"/>
    </row>
    <row r="218" spans="1:27" ht="20.100000000000001" customHeight="1" x14ac:dyDescent="0.15">
      <c r="A218" s="15"/>
      <c r="B218" s="15"/>
      <c r="C218" s="31"/>
      <c r="D218" s="32">
        <f>D210+1</f>
        <v>13</v>
      </c>
      <c r="E218" s="33" t="s">
        <v>135</v>
      </c>
      <c r="F218" s="33"/>
      <c r="G218" s="33"/>
      <c r="H218" s="33"/>
      <c r="I218" s="65"/>
      <c r="Z218" s="75"/>
      <c r="AA218" s="38"/>
    </row>
    <row r="219" spans="1:27" ht="20.100000000000001" customHeight="1" x14ac:dyDescent="0.15">
      <c r="A219" s="15"/>
      <c r="B219" s="15"/>
      <c r="C219" s="31"/>
      <c r="D219" s="75"/>
      <c r="E219" s="348" t="s">
        <v>128</v>
      </c>
      <c r="F219" s="349"/>
      <c r="G219" s="349"/>
      <c r="H219" s="350"/>
      <c r="I219" s="406" t="s">
        <v>136</v>
      </c>
      <c r="J219" s="407"/>
      <c r="K219" s="407"/>
      <c r="L219" s="407"/>
      <c r="M219" s="408"/>
      <c r="Z219" s="75"/>
      <c r="AA219" s="38"/>
    </row>
    <row r="220" spans="1:27" ht="20.100000000000001" customHeight="1" x14ac:dyDescent="0.15">
      <c r="A220" s="15"/>
      <c r="B220" s="15"/>
      <c r="C220" s="31"/>
      <c r="D220" s="32"/>
      <c r="E220" s="315" t="s">
        <v>137</v>
      </c>
      <c r="F220" s="316"/>
      <c r="G220" s="316"/>
      <c r="H220" s="317"/>
      <c r="I220" s="318"/>
      <c r="J220" s="319"/>
      <c r="K220" s="319"/>
      <c r="L220" s="319"/>
      <c r="M220" s="320"/>
      <c r="N220" s="11" t="s">
        <v>138</v>
      </c>
      <c r="Z220" s="75"/>
      <c r="AA220" s="38"/>
    </row>
    <row r="221" spans="1:27" ht="20.100000000000001" customHeight="1" thickBot="1" x14ac:dyDescent="0.2">
      <c r="A221" s="15"/>
      <c r="B221" s="15"/>
      <c r="C221" s="31"/>
      <c r="D221" s="32"/>
      <c r="E221" s="321" t="s">
        <v>139</v>
      </c>
      <c r="F221" s="322"/>
      <c r="G221" s="322"/>
      <c r="H221" s="323"/>
      <c r="I221" s="324"/>
      <c r="J221" s="325"/>
      <c r="K221" s="325"/>
      <c r="L221" s="325"/>
      <c r="M221" s="326"/>
      <c r="N221" s="11" t="s">
        <v>138</v>
      </c>
      <c r="Z221" s="75"/>
      <c r="AA221" s="38"/>
    </row>
    <row r="222" spans="1:27" ht="20.100000000000001" customHeight="1" thickTop="1" x14ac:dyDescent="0.15">
      <c r="A222" s="15"/>
      <c r="B222" s="15"/>
      <c r="C222" s="31"/>
      <c r="D222" s="32"/>
      <c r="E222" s="380" t="s">
        <v>140</v>
      </c>
      <c r="F222" s="381"/>
      <c r="G222" s="381"/>
      <c r="H222" s="382"/>
      <c r="I222" s="383" t="str">
        <f>IFERROR(ROUND(I220*100/I221,1),"")</f>
        <v/>
      </c>
      <c r="J222" s="384"/>
      <c r="K222" s="384"/>
      <c r="L222" s="384"/>
      <c r="M222" s="385"/>
      <c r="N222" s="11" t="s">
        <v>111</v>
      </c>
      <c r="Z222" s="75"/>
      <c r="AA222" s="38"/>
    </row>
    <row r="223" spans="1:27" ht="20.100000000000001" customHeight="1" x14ac:dyDescent="0.15">
      <c r="A223" s="15"/>
      <c r="B223" s="15"/>
      <c r="C223" s="31"/>
      <c r="D223" s="32"/>
      <c r="E223" s="113"/>
      <c r="F223" s="113"/>
      <c r="G223" s="113"/>
      <c r="H223" s="113"/>
      <c r="I223" s="114"/>
      <c r="J223" s="115"/>
      <c r="K223" s="115"/>
      <c r="L223" s="115"/>
      <c r="M223" s="115"/>
      <c r="Z223" s="75"/>
      <c r="AA223" s="33"/>
    </row>
    <row r="224" spans="1:27" ht="20.100000000000001" customHeight="1" x14ac:dyDescent="0.15">
      <c r="A224" s="15"/>
      <c r="B224" s="15"/>
      <c r="C224" s="31"/>
      <c r="D224" s="32">
        <f>D218+1</f>
        <v>14</v>
      </c>
      <c r="E224" s="11" t="s">
        <v>92</v>
      </c>
      <c r="F224" s="28"/>
      <c r="G224" s="28"/>
      <c r="H224" s="28"/>
      <c r="I224" s="116"/>
      <c r="J224" s="117"/>
      <c r="K224" s="118"/>
      <c r="L224" s="118"/>
      <c r="M224" s="118"/>
      <c r="Y224" s="33"/>
      <c r="Z224" s="75"/>
    </row>
    <row r="225" spans="1:27" ht="45" customHeight="1" x14ac:dyDescent="0.15">
      <c r="A225" s="15"/>
      <c r="B225" s="15"/>
      <c r="C225" s="31"/>
      <c r="D225" s="32"/>
      <c r="E225" s="461"/>
      <c r="F225" s="462"/>
      <c r="G225" s="462"/>
      <c r="H225" s="462"/>
      <c r="I225" s="462"/>
      <c r="J225" s="462"/>
      <c r="K225" s="462"/>
      <c r="L225" s="462"/>
      <c r="M225" s="462"/>
      <c r="N225" s="462"/>
      <c r="O225" s="462"/>
      <c r="P225" s="462"/>
      <c r="Q225" s="462"/>
      <c r="R225" s="462"/>
      <c r="S225" s="462"/>
      <c r="T225" s="462"/>
      <c r="U225" s="462"/>
      <c r="V225" s="462"/>
      <c r="W225" s="462"/>
      <c r="X225" s="462"/>
      <c r="Y225" s="462"/>
      <c r="Z225" s="75"/>
    </row>
    <row r="226" spans="1:27" ht="20.100000000000001" customHeight="1" x14ac:dyDescent="0.15">
      <c r="A226" s="15"/>
      <c r="B226" s="15"/>
      <c r="C226" s="31"/>
      <c r="D226" s="32"/>
      <c r="F226" s="28"/>
      <c r="G226" s="28"/>
      <c r="H226" s="28"/>
      <c r="I226" s="116"/>
      <c r="J226" s="117"/>
      <c r="K226" s="118"/>
      <c r="L226" s="118"/>
      <c r="M226" s="118"/>
      <c r="Y226" s="33"/>
      <c r="Z226" s="75"/>
    </row>
    <row r="227" spans="1:27" ht="20.100000000000001" customHeight="1" x14ac:dyDescent="0.15">
      <c r="A227" s="15"/>
      <c r="B227" s="15"/>
      <c r="C227" s="47"/>
      <c r="D227" s="48"/>
      <c r="E227" s="48"/>
      <c r="F227" s="48"/>
      <c r="G227" s="48"/>
      <c r="H227" s="48"/>
      <c r="I227" s="48"/>
      <c r="J227" s="49"/>
      <c r="K227" s="49"/>
      <c r="L227" s="49"/>
      <c r="M227" s="71"/>
      <c r="N227" s="49"/>
      <c r="O227" s="49"/>
      <c r="P227" s="71"/>
      <c r="Q227" s="49"/>
      <c r="R227" s="49"/>
      <c r="S227" s="49"/>
      <c r="T227" s="49"/>
      <c r="U227" s="49"/>
      <c r="V227" s="49"/>
      <c r="W227" s="49"/>
      <c r="X227" s="49"/>
      <c r="Y227" s="49"/>
      <c r="Z227" s="119"/>
      <c r="AA227" s="38"/>
    </row>
    <row r="228" spans="1:27" ht="20.100000000000001" customHeight="1" x14ac:dyDescent="0.15">
      <c r="A228" s="15"/>
      <c r="B228" s="15"/>
      <c r="C228" s="33"/>
      <c r="D228" s="33"/>
      <c r="E228" s="33"/>
      <c r="F228" s="33"/>
      <c r="G228" s="33"/>
      <c r="H228" s="33"/>
      <c r="I228" s="33"/>
      <c r="J228" s="53"/>
      <c r="K228" s="53"/>
      <c r="L228" s="53"/>
      <c r="M228" s="72"/>
      <c r="N228" s="53"/>
      <c r="O228" s="53"/>
      <c r="P228" s="72"/>
      <c r="Q228" s="53"/>
      <c r="R228" s="53"/>
      <c r="S228" s="53"/>
      <c r="T228" s="53"/>
      <c r="U228" s="53"/>
      <c r="V228" s="53"/>
      <c r="W228" s="53"/>
      <c r="X228" s="53"/>
      <c r="Y228" s="53"/>
      <c r="Z228" s="53"/>
      <c r="AA228" s="53"/>
    </row>
    <row r="229" spans="1:27" ht="20.100000000000001" customHeight="1" x14ac:dyDescent="0.15">
      <c r="A229" s="26"/>
      <c r="B229" s="15"/>
      <c r="C229" s="33"/>
      <c r="D229" s="33"/>
      <c r="E229" s="33"/>
      <c r="F229" s="33"/>
      <c r="G229" s="33"/>
      <c r="H229" s="33"/>
      <c r="I229" s="53"/>
      <c r="J229" s="33"/>
      <c r="K229" s="33"/>
      <c r="L229" s="64"/>
      <c r="M229" s="33"/>
      <c r="N229" s="33"/>
      <c r="O229" s="33"/>
      <c r="P229" s="33"/>
      <c r="Q229" s="33"/>
      <c r="R229" s="33"/>
      <c r="S229" s="33"/>
      <c r="T229" s="33"/>
      <c r="U229" s="33"/>
      <c r="V229" s="33"/>
      <c r="W229" s="33"/>
      <c r="X229" s="33"/>
      <c r="Y229" s="33"/>
      <c r="Z229" s="33"/>
    </row>
    <row r="230" spans="1:27" ht="20.100000000000001" customHeight="1" x14ac:dyDescent="0.15">
      <c r="A230" s="26"/>
      <c r="B230" s="15"/>
      <c r="C230" s="267" t="s">
        <v>7</v>
      </c>
      <c r="D230" s="268"/>
      <c r="E230" s="268"/>
      <c r="F230" s="268"/>
      <c r="G230" s="268"/>
      <c r="H230" s="268"/>
      <c r="I230" s="386"/>
      <c r="L230" s="54"/>
    </row>
    <row r="231" spans="1:27" ht="20.100000000000001" customHeight="1" x14ac:dyDescent="0.15">
      <c r="A231" s="26"/>
      <c r="B231" s="15"/>
      <c r="C231" s="27"/>
      <c r="D231" s="28"/>
      <c r="E231" s="28"/>
      <c r="F231" s="28"/>
      <c r="G231" s="28"/>
      <c r="H231" s="28"/>
      <c r="I231" s="28"/>
      <c r="J231" s="29"/>
      <c r="K231" s="29"/>
      <c r="L231" s="68"/>
      <c r="M231" s="68"/>
      <c r="N231" s="29"/>
      <c r="O231" s="29"/>
      <c r="P231" s="29"/>
      <c r="Q231" s="29"/>
      <c r="R231" s="29"/>
      <c r="S231" s="29"/>
      <c r="T231" s="29"/>
      <c r="U231" s="29"/>
      <c r="V231" s="29"/>
      <c r="W231" s="29"/>
      <c r="X231" s="29"/>
      <c r="Y231" s="29"/>
      <c r="Z231" s="30"/>
    </row>
    <row r="232" spans="1:27" ht="54.95" customHeight="1" x14ac:dyDescent="0.15">
      <c r="A232" s="26"/>
      <c r="B232" s="15"/>
      <c r="C232" s="27"/>
      <c r="D232" s="351" t="s">
        <v>876</v>
      </c>
      <c r="E232" s="351"/>
      <c r="F232" s="351"/>
      <c r="G232" s="351"/>
      <c r="H232" s="351"/>
      <c r="I232" s="351"/>
      <c r="J232" s="351"/>
      <c r="K232" s="351"/>
      <c r="L232" s="351"/>
      <c r="M232" s="351"/>
      <c r="N232" s="351"/>
      <c r="O232" s="351"/>
      <c r="P232" s="351"/>
      <c r="Q232" s="351"/>
      <c r="R232" s="351"/>
      <c r="S232" s="351"/>
      <c r="T232" s="351"/>
      <c r="U232" s="351"/>
      <c r="V232" s="351"/>
      <c r="W232" s="351"/>
      <c r="X232" s="351"/>
      <c r="Y232" s="351"/>
      <c r="Z232" s="36"/>
    </row>
    <row r="233" spans="1:27" ht="30" customHeight="1" x14ac:dyDescent="0.15">
      <c r="A233" s="26"/>
      <c r="B233" s="15"/>
      <c r="C233" s="27"/>
      <c r="D233" s="120" t="s">
        <v>64</v>
      </c>
      <c r="F233" s="121"/>
      <c r="G233" s="121"/>
      <c r="H233" s="121"/>
      <c r="I233" s="121"/>
      <c r="J233" s="121"/>
      <c r="K233" s="121"/>
      <c r="L233" s="121"/>
      <c r="M233" s="121"/>
      <c r="N233" s="121"/>
      <c r="O233" s="121"/>
      <c r="P233" s="121"/>
      <c r="Q233" s="121"/>
      <c r="R233" s="121"/>
      <c r="S233" s="121"/>
      <c r="T233" s="121"/>
      <c r="U233" s="121"/>
      <c r="V233" s="121"/>
      <c r="W233" s="121"/>
      <c r="X233" s="121"/>
      <c r="Y233" s="121"/>
      <c r="Z233" s="36"/>
    </row>
    <row r="234" spans="1:27" ht="30" customHeight="1" x14ac:dyDescent="0.15">
      <c r="A234" s="26">
        <f>IFERROR(IF(COUNTIF($P235:$P499,"○")&lt;1,1001,0),3)</f>
        <v>1001</v>
      </c>
      <c r="B234" s="15"/>
      <c r="C234" s="27"/>
      <c r="D234" s="463" t="s">
        <v>82</v>
      </c>
      <c r="E234" s="195"/>
      <c r="F234" s="195"/>
      <c r="G234" s="195"/>
      <c r="H234" s="195"/>
      <c r="I234" s="195"/>
      <c r="J234" s="464"/>
      <c r="K234" s="194" t="s">
        <v>79</v>
      </c>
      <c r="L234" s="195"/>
      <c r="M234" s="195"/>
      <c r="N234" s="195"/>
      <c r="O234" s="196"/>
      <c r="P234" s="122" t="s">
        <v>8</v>
      </c>
      <c r="Q234" s="123" t="s">
        <v>141</v>
      </c>
      <c r="R234" s="465" t="s">
        <v>865</v>
      </c>
      <c r="S234" s="466"/>
      <c r="T234" s="466"/>
      <c r="U234" s="467"/>
      <c r="V234" s="194" t="s">
        <v>675</v>
      </c>
      <c r="W234" s="195"/>
      <c r="X234" s="195"/>
      <c r="Y234" s="196"/>
      <c r="Z234" s="36"/>
    </row>
    <row r="235" spans="1:27" ht="30" customHeight="1" x14ac:dyDescent="0.15">
      <c r="A235" s="26"/>
      <c r="B235" s="15"/>
      <c r="C235" s="38"/>
      <c r="D235" s="307" t="s">
        <v>142</v>
      </c>
      <c r="E235" s="308"/>
      <c r="F235" s="124" t="s">
        <v>678</v>
      </c>
      <c r="G235" s="298" t="s">
        <v>143</v>
      </c>
      <c r="H235" s="299"/>
      <c r="I235" s="299"/>
      <c r="J235" s="300"/>
      <c r="K235" s="301" t="s">
        <v>144</v>
      </c>
      <c r="L235" s="302"/>
      <c r="M235" s="302"/>
      <c r="N235" s="302"/>
      <c r="O235" s="303"/>
      <c r="P235" s="2"/>
      <c r="Q235" s="3"/>
      <c r="R235" s="304"/>
      <c r="S235" s="305"/>
      <c r="T235" s="305"/>
      <c r="U235" s="305"/>
      <c r="V235" s="181"/>
      <c r="W235" s="182"/>
      <c r="X235" s="182"/>
      <c r="Y235" s="183"/>
      <c r="Z235" s="36"/>
    </row>
    <row r="236" spans="1:27" ht="30" customHeight="1" x14ac:dyDescent="0.15">
      <c r="B236" s="75"/>
      <c r="D236" s="289"/>
      <c r="E236" s="290"/>
      <c r="F236" s="124" t="s">
        <v>679</v>
      </c>
      <c r="G236" s="236" t="s">
        <v>77</v>
      </c>
      <c r="H236" s="237"/>
      <c r="I236" s="237"/>
      <c r="J236" s="238"/>
      <c r="K236" s="230" t="s">
        <v>145</v>
      </c>
      <c r="L236" s="231"/>
      <c r="M236" s="231"/>
      <c r="N236" s="231"/>
      <c r="O236" s="232"/>
      <c r="P236" s="4"/>
      <c r="Q236" s="5"/>
      <c r="R236" s="233"/>
      <c r="S236" s="234"/>
      <c r="T236" s="234"/>
      <c r="U236" s="234"/>
      <c r="V236" s="159"/>
      <c r="W236" s="160"/>
      <c r="X236" s="160"/>
      <c r="Y236" s="161"/>
      <c r="Z236" s="75"/>
    </row>
    <row r="237" spans="1:27" ht="30" customHeight="1" x14ac:dyDescent="0.15">
      <c r="B237" s="75"/>
      <c r="D237" s="289"/>
      <c r="E237" s="290"/>
      <c r="F237" s="124" t="s">
        <v>680</v>
      </c>
      <c r="G237" s="236" t="s">
        <v>146</v>
      </c>
      <c r="H237" s="237"/>
      <c r="I237" s="237"/>
      <c r="J237" s="238"/>
      <c r="K237" s="230" t="s">
        <v>147</v>
      </c>
      <c r="L237" s="231"/>
      <c r="M237" s="231"/>
      <c r="N237" s="231"/>
      <c r="O237" s="232"/>
      <c r="P237" s="4"/>
      <c r="Q237" s="5"/>
      <c r="R237" s="233"/>
      <c r="S237" s="234"/>
      <c r="T237" s="234"/>
      <c r="U237" s="234"/>
      <c r="V237" s="159"/>
      <c r="W237" s="160"/>
      <c r="X237" s="160"/>
      <c r="Y237" s="161"/>
      <c r="Z237" s="75"/>
    </row>
    <row r="238" spans="1:27" ht="30" customHeight="1" x14ac:dyDescent="0.15">
      <c r="B238" s="75"/>
      <c r="D238" s="289"/>
      <c r="E238" s="290"/>
      <c r="F238" s="124" t="s">
        <v>681</v>
      </c>
      <c r="G238" s="236" t="s">
        <v>148</v>
      </c>
      <c r="H238" s="237"/>
      <c r="I238" s="237"/>
      <c r="J238" s="238"/>
      <c r="K238" s="230" t="s">
        <v>149</v>
      </c>
      <c r="L238" s="231"/>
      <c r="M238" s="231"/>
      <c r="N238" s="231"/>
      <c r="O238" s="232"/>
      <c r="P238" s="4"/>
      <c r="Q238" s="5"/>
      <c r="R238" s="233"/>
      <c r="S238" s="234"/>
      <c r="T238" s="234"/>
      <c r="U238" s="234"/>
      <c r="V238" s="159"/>
      <c r="W238" s="160"/>
      <c r="X238" s="160"/>
      <c r="Y238" s="161"/>
      <c r="Z238" s="75"/>
    </row>
    <row r="239" spans="1:27" ht="30" customHeight="1" x14ac:dyDescent="0.15">
      <c r="B239" s="75"/>
      <c r="D239" s="289"/>
      <c r="E239" s="290"/>
      <c r="F239" s="124" t="s">
        <v>682</v>
      </c>
      <c r="G239" s="236" t="s">
        <v>150</v>
      </c>
      <c r="H239" s="237"/>
      <c r="I239" s="237"/>
      <c r="J239" s="238"/>
      <c r="K239" s="230" t="s">
        <v>151</v>
      </c>
      <c r="L239" s="231"/>
      <c r="M239" s="231"/>
      <c r="N239" s="231"/>
      <c r="O239" s="232"/>
      <c r="P239" s="4"/>
      <c r="Q239" s="5"/>
      <c r="R239" s="233"/>
      <c r="S239" s="234"/>
      <c r="T239" s="234"/>
      <c r="U239" s="234"/>
      <c r="V239" s="159"/>
      <c r="W239" s="160"/>
      <c r="X239" s="160"/>
      <c r="Y239" s="161"/>
      <c r="Z239" s="75"/>
    </row>
    <row r="240" spans="1:27" ht="30" customHeight="1" x14ac:dyDescent="0.15">
      <c r="B240" s="75"/>
      <c r="D240" s="289"/>
      <c r="E240" s="290"/>
      <c r="F240" s="124" t="s">
        <v>683</v>
      </c>
      <c r="G240" s="236" t="s">
        <v>152</v>
      </c>
      <c r="H240" s="237"/>
      <c r="I240" s="237"/>
      <c r="J240" s="238"/>
      <c r="K240" s="230" t="s">
        <v>153</v>
      </c>
      <c r="L240" s="231"/>
      <c r="M240" s="231"/>
      <c r="N240" s="231"/>
      <c r="O240" s="232"/>
      <c r="P240" s="4"/>
      <c r="Q240" s="5"/>
      <c r="R240" s="233"/>
      <c r="S240" s="234"/>
      <c r="T240" s="234"/>
      <c r="U240" s="234"/>
      <c r="V240" s="159"/>
      <c r="W240" s="160"/>
      <c r="X240" s="160"/>
      <c r="Y240" s="161"/>
      <c r="Z240" s="75"/>
    </row>
    <row r="241" spans="1:26" ht="60" customHeight="1" x14ac:dyDescent="0.15">
      <c r="B241" s="75"/>
      <c r="D241" s="289"/>
      <c r="E241" s="290"/>
      <c r="F241" s="124" t="s">
        <v>684</v>
      </c>
      <c r="G241" s="236" t="s">
        <v>154</v>
      </c>
      <c r="H241" s="237"/>
      <c r="I241" s="237"/>
      <c r="J241" s="238"/>
      <c r="K241" s="230" t="s">
        <v>155</v>
      </c>
      <c r="L241" s="231"/>
      <c r="M241" s="231"/>
      <c r="N241" s="231"/>
      <c r="O241" s="232"/>
      <c r="P241" s="4"/>
      <c r="Q241" s="5"/>
      <c r="R241" s="233"/>
      <c r="S241" s="234"/>
      <c r="T241" s="234"/>
      <c r="U241" s="234"/>
      <c r="V241" s="159"/>
      <c r="W241" s="160"/>
      <c r="X241" s="160"/>
      <c r="Y241" s="161"/>
      <c r="Z241" s="75"/>
    </row>
    <row r="242" spans="1:26" ht="45" customHeight="1" x14ac:dyDescent="0.15">
      <c r="B242" s="75"/>
      <c r="D242" s="289"/>
      <c r="E242" s="290"/>
      <c r="F242" s="124" t="s">
        <v>685</v>
      </c>
      <c r="G242" s="236" t="s">
        <v>156</v>
      </c>
      <c r="H242" s="237"/>
      <c r="I242" s="237"/>
      <c r="J242" s="238"/>
      <c r="K242" s="230" t="s">
        <v>157</v>
      </c>
      <c r="L242" s="231"/>
      <c r="M242" s="231"/>
      <c r="N242" s="231"/>
      <c r="O242" s="232"/>
      <c r="P242" s="4"/>
      <c r="Q242" s="5"/>
      <c r="R242" s="233"/>
      <c r="S242" s="234"/>
      <c r="T242" s="234"/>
      <c r="U242" s="234"/>
      <c r="V242" s="159"/>
      <c r="W242" s="160"/>
      <c r="X242" s="160"/>
      <c r="Y242" s="161"/>
      <c r="Z242" s="75"/>
    </row>
    <row r="243" spans="1:26" ht="30" customHeight="1" x14ac:dyDescent="0.15">
      <c r="B243" s="75"/>
      <c r="D243" s="289"/>
      <c r="E243" s="290"/>
      <c r="F243" s="124" t="s">
        <v>686</v>
      </c>
      <c r="G243" s="236" t="s">
        <v>158</v>
      </c>
      <c r="H243" s="237"/>
      <c r="I243" s="237"/>
      <c r="J243" s="238"/>
      <c r="K243" s="230" t="s">
        <v>159</v>
      </c>
      <c r="L243" s="231"/>
      <c r="M243" s="231"/>
      <c r="N243" s="231"/>
      <c r="O243" s="232"/>
      <c r="P243" s="4"/>
      <c r="Q243" s="5"/>
      <c r="R243" s="233"/>
      <c r="S243" s="234"/>
      <c r="T243" s="234"/>
      <c r="U243" s="234"/>
      <c r="V243" s="159"/>
      <c r="W243" s="160"/>
      <c r="X243" s="160"/>
      <c r="Y243" s="161"/>
      <c r="Z243" s="75"/>
    </row>
    <row r="244" spans="1:26" ht="30" customHeight="1" x14ac:dyDescent="0.15">
      <c r="B244" s="75"/>
      <c r="D244" s="289"/>
      <c r="E244" s="290"/>
      <c r="F244" s="124" t="s">
        <v>687</v>
      </c>
      <c r="G244" s="236" t="s">
        <v>160</v>
      </c>
      <c r="H244" s="237"/>
      <c r="I244" s="237"/>
      <c r="J244" s="238"/>
      <c r="K244" s="230" t="s">
        <v>161</v>
      </c>
      <c r="L244" s="231"/>
      <c r="M244" s="231"/>
      <c r="N244" s="231"/>
      <c r="O244" s="232"/>
      <c r="P244" s="4"/>
      <c r="Q244" s="5"/>
      <c r="R244" s="233"/>
      <c r="S244" s="234"/>
      <c r="T244" s="234"/>
      <c r="U244" s="234"/>
      <c r="V244" s="159"/>
      <c r="W244" s="160"/>
      <c r="X244" s="160"/>
      <c r="Y244" s="161"/>
      <c r="Z244" s="75"/>
    </row>
    <row r="245" spans="1:26" ht="45" customHeight="1" x14ac:dyDescent="0.15">
      <c r="B245" s="75"/>
      <c r="D245" s="289"/>
      <c r="E245" s="290"/>
      <c r="F245" s="124" t="s">
        <v>688</v>
      </c>
      <c r="G245" s="236" t="s">
        <v>162</v>
      </c>
      <c r="H245" s="237"/>
      <c r="I245" s="237"/>
      <c r="J245" s="238"/>
      <c r="K245" s="230" t="s">
        <v>163</v>
      </c>
      <c r="L245" s="231"/>
      <c r="M245" s="231"/>
      <c r="N245" s="231"/>
      <c r="O245" s="232"/>
      <c r="P245" s="4"/>
      <c r="Q245" s="5"/>
      <c r="R245" s="233"/>
      <c r="S245" s="234"/>
      <c r="T245" s="234"/>
      <c r="U245" s="234"/>
      <c r="V245" s="159"/>
      <c r="W245" s="160"/>
      <c r="X245" s="160"/>
      <c r="Y245" s="161"/>
      <c r="Z245" s="75"/>
    </row>
    <row r="246" spans="1:26" ht="30" customHeight="1" x14ac:dyDescent="0.15">
      <c r="B246" s="75"/>
      <c r="D246" s="289"/>
      <c r="E246" s="290"/>
      <c r="F246" s="124" t="s">
        <v>689</v>
      </c>
      <c r="G246" s="236" t="s">
        <v>164</v>
      </c>
      <c r="H246" s="237"/>
      <c r="I246" s="237"/>
      <c r="J246" s="238"/>
      <c r="K246" s="230" t="s">
        <v>165</v>
      </c>
      <c r="L246" s="231"/>
      <c r="M246" s="231"/>
      <c r="N246" s="231"/>
      <c r="O246" s="232"/>
      <c r="P246" s="4"/>
      <c r="Q246" s="5"/>
      <c r="R246" s="233"/>
      <c r="S246" s="234"/>
      <c r="T246" s="234"/>
      <c r="U246" s="234"/>
      <c r="V246" s="159"/>
      <c r="W246" s="160"/>
      <c r="X246" s="160"/>
      <c r="Y246" s="161"/>
      <c r="Z246" s="75"/>
    </row>
    <row r="247" spans="1:26" ht="45" customHeight="1" x14ac:dyDescent="0.15">
      <c r="B247" s="75"/>
      <c r="D247" s="289"/>
      <c r="E247" s="290"/>
      <c r="F247" s="124" t="s">
        <v>690</v>
      </c>
      <c r="G247" s="236" t="s">
        <v>166</v>
      </c>
      <c r="H247" s="237"/>
      <c r="I247" s="237"/>
      <c r="J247" s="238"/>
      <c r="K247" s="230" t="s">
        <v>167</v>
      </c>
      <c r="L247" s="231"/>
      <c r="M247" s="231"/>
      <c r="N247" s="231"/>
      <c r="O247" s="232"/>
      <c r="P247" s="4"/>
      <c r="Q247" s="5"/>
      <c r="R247" s="233"/>
      <c r="S247" s="234"/>
      <c r="T247" s="234"/>
      <c r="U247" s="234"/>
      <c r="V247" s="159"/>
      <c r="W247" s="160"/>
      <c r="X247" s="160"/>
      <c r="Y247" s="161"/>
      <c r="Z247" s="75"/>
    </row>
    <row r="248" spans="1:26" ht="30" customHeight="1" x14ac:dyDescent="0.15">
      <c r="A248" s="26"/>
      <c r="B248" s="15"/>
      <c r="C248" s="38"/>
      <c r="D248" s="289"/>
      <c r="E248" s="290"/>
      <c r="F248" s="124" t="s">
        <v>691</v>
      </c>
      <c r="G248" s="236" t="s">
        <v>168</v>
      </c>
      <c r="H248" s="237"/>
      <c r="I248" s="237"/>
      <c r="J248" s="238"/>
      <c r="K248" s="230" t="s">
        <v>169</v>
      </c>
      <c r="L248" s="231"/>
      <c r="M248" s="231"/>
      <c r="N248" s="231"/>
      <c r="O248" s="232"/>
      <c r="P248" s="4"/>
      <c r="Q248" s="5"/>
      <c r="R248" s="233"/>
      <c r="S248" s="234"/>
      <c r="T248" s="234"/>
      <c r="U248" s="234"/>
      <c r="V248" s="159"/>
      <c r="W248" s="160"/>
      <c r="X248" s="160"/>
      <c r="Y248" s="161"/>
      <c r="Z248" s="36"/>
    </row>
    <row r="249" spans="1:26" ht="30" customHeight="1" x14ac:dyDescent="0.15">
      <c r="B249" s="75"/>
      <c r="D249" s="289"/>
      <c r="E249" s="290"/>
      <c r="F249" s="124" t="s">
        <v>692</v>
      </c>
      <c r="G249" s="236" t="s">
        <v>66</v>
      </c>
      <c r="H249" s="237"/>
      <c r="I249" s="237"/>
      <c r="J249" s="238"/>
      <c r="K249" s="230" t="s">
        <v>170</v>
      </c>
      <c r="L249" s="231"/>
      <c r="M249" s="231"/>
      <c r="N249" s="231"/>
      <c r="O249" s="232"/>
      <c r="P249" s="4"/>
      <c r="Q249" s="5"/>
      <c r="R249" s="233"/>
      <c r="S249" s="234"/>
      <c r="T249" s="234"/>
      <c r="U249" s="234"/>
      <c r="V249" s="159"/>
      <c r="W249" s="160"/>
      <c r="X249" s="160"/>
      <c r="Y249" s="161"/>
      <c r="Z249" s="75"/>
    </row>
    <row r="250" spans="1:26" ht="30" customHeight="1" x14ac:dyDescent="0.15">
      <c r="A250" s="125">
        <f>IFERROR(IF(AND($P250="○",TRIM($V250)=""),1001,0),3)</f>
        <v>0</v>
      </c>
      <c r="B250" s="75"/>
      <c r="D250" s="291"/>
      <c r="E250" s="292"/>
      <c r="F250" s="124" t="s">
        <v>693</v>
      </c>
      <c r="G250" s="236" t="s">
        <v>316</v>
      </c>
      <c r="H250" s="237"/>
      <c r="I250" s="237"/>
      <c r="J250" s="238"/>
      <c r="K250" s="230"/>
      <c r="L250" s="231"/>
      <c r="M250" s="231"/>
      <c r="N250" s="231"/>
      <c r="O250" s="232"/>
      <c r="P250" s="4"/>
      <c r="Q250" s="5"/>
      <c r="R250" s="233"/>
      <c r="S250" s="234"/>
      <c r="T250" s="234"/>
      <c r="U250" s="234"/>
      <c r="V250" s="178"/>
      <c r="W250" s="179"/>
      <c r="X250" s="179"/>
      <c r="Y250" s="180"/>
      <c r="Z250" s="75"/>
    </row>
    <row r="251" spans="1:26" ht="30" customHeight="1" x14ac:dyDescent="0.15">
      <c r="B251" s="75"/>
      <c r="D251" s="287" t="s">
        <v>171</v>
      </c>
      <c r="E251" s="288"/>
      <c r="F251" s="124" t="s">
        <v>694</v>
      </c>
      <c r="G251" s="236" t="s">
        <v>172</v>
      </c>
      <c r="H251" s="237"/>
      <c r="I251" s="237"/>
      <c r="J251" s="238"/>
      <c r="K251" s="230" t="s">
        <v>173</v>
      </c>
      <c r="L251" s="231"/>
      <c r="M251" s="231"/>
      <c r="N251" s="231"/>
      <c r="O251" s="232"/>
      <c r="P251" s="4"/>
      <c r="Q251" s="5"/>
      <c r="R251" s="233"/>
      <c r="S251" s="234"/>
      <c r="T251" s="234"/>
      <c r="U251" s="234"/>
      <c r="V251" s="156"/>
      <c r="W251" s="157"/>
      <c r="X251" s="157"/>
      <c r="Y251" s="158"/>
      <c r="Z251" s="75"/>
    </row>
    <row r="252" spans="1:26" ht="30" customHeight="1" x14ac:dyDescent="0.15">
      <c r="B252" s="75"/>
      <c r="D252" s="289"/>
      <c r="E252" s="290"/>
      <c r="F252" s="124" t="s">
        <v>695</v>
      </c>
      <c r="G252" s="236" t="s">
        <v>174</v>
      </c>
      <c r="H252" s="237"/>
      <c r="I252" s="237"/>
      <c r="J252" s="238"/>
      <c r="K252" s="230" t="s">
        <v>175</v>
      </c>
      <c r="L252" s="231"/>
      <c r="M252" s="231"/>
      <c r="N252" s="231"/>
      <c r="O252" s="232"/>
      <c r="P252" s="4"/>
      <c r="Q252" s="5"/>
      <c r="R252" s="233"/>
      <c r="S252" s="234"/>
      <c r="T252" s="234"/>
      <c r="U252" s="234"/>
      <c r="V252" s="159"/>
      <c r="W252" s="160"/>
      <c r="X252" s="160"/>
      <c r="Y252" s="161"/>
      <c r="Z252" s="75"/>
    </row>
    <row r="253" spans="1:26" ht="30" customHeight="1" x14ac:dyDescent="0.15">
      <c r="B253" s="75"/>
      <c r="D253" s="289"/>
      <c r="E253" s="290"/>
      <c r="F253" s="124" t="s">
        <v>696</v>
      </c>
      <c r="G253" s="236" t="s">
        <v>176</v>
      </c>
      <c r="H253" s="237"/>
      <c r="I253" s="237"/>
      <c r="J253" s="238"/>
      <c r="K253" s="230" t="s">
        <v>177</v>
      </c>
      <c r="L253" s="231"/>
      <c r="M253" s="231"/>
      <c r="N253" s="231"/>
      <c r="O253" s="232"/>
      <c r="P253" s="4"/>
      <c r="Q253" s="5"/>
      <c r="R253" s="233"/>
      <c r="S253" s="234"/>
      <c r="T253" s="234"/>
      <c r="U253" s="234"/>
      <c r="V253" s="159"/>
      <c r="W253" s="160"/>
      <c r="X253" s="160"/>
      <c r="Y253" s="161"/>
      <c r="Z253" s="75"/>
    </row>
    <row r="254" spans="1:26" ht="30" customHeight="1" x14ac:dyDescent="0.15">
      <c r="B254" s="75"/>
      <c r="D254" s="289"/>
      <c r="E254" s="290"/>
      <c r="F254" s="124" t="s">
        <v>697</v>
      </c>
      <c r="G254" s="236" t="s">
        <v>178</v>
      </c>
      <c r="H254" s="237"/>
      <c r="I254" s="237"/>
      <c r="J254" s="238"/>
      <c r="K254" s="230" t="s">
        <v>179</v>
      </c>
      <c r="L254" s="231"/>
      <c r="M254" s="231"/>
      <c r="N254" s="231"/>
      <c r="O254" s="232"/>
      <c r="P254" s="4"/>
      <c r="Q254" s="5"/>
      <c r="R254" s="233"/>
      <c r="S254" s="234"/>
      <c r="T254" s="234"/>
      <c r="U254" s="234"/>
      <c r="V254" s="159"/>
      <c r="W254" s="160"/>
      <c r="X254" s="160"/>
      <c r="Y254" s="161"/>
      <c r="Z254" s="75"/>
    </row>
    <row r="255" spans="1:26" ht="30" customHeight="1" x14ac:dyDescent="0.15">
      <c r="B255" s="75"/>
      <c r="D255" s="289"/>
      <c r="E255" s="290"/>
      <c r="F255" s="124" t="s">
        <v>698</v>
      </c>
      <c r="G255" s="236" t="s">
        <v>180</v>
      </c>
      <c r="H255" s="237"/>
      <c r="I255" s="237"/>
      <c r="J255" s="238"/>
      <c r="K255" s="230" t="s">
        <v>181</v>
      </c>
      <c r="L255" s="231"/>
      <c r="M255" s="231"/>
      <c r="N255" s="231"/>
      <c r="O255" s="232"/>
      <c r="P255" s="4"/>
      <c r="Q255" s="5"/>
      <c r="R255" s="233"/>
      <c r="S255" s="234"/>
      <c r="T255" s="234"/>
      <c r="U255" s="234"/>
      <c r="V255" s="159"/>
      <c r="W255" s="160"/>
      <c r="X255" s="160"/>
      <c r="Y255" s="161"/>
      <c r="Z255" s="75"/>
    </row>
    <row r="256" spans="1:26" ht="30" customHeight="1" x14ac:dyDescent="0.15">
      <c r="A256" s="125">
        <f>IFERROR(IF(AND($P256="○",TRIM($V256)=""),1001,0),3)</f>
        <v>0</v>
      </c>
      <c r="B256" s="75"/>
      <c r="D256" s="291"/>
      <c r="E256" s="292"/>
      <c r="F256" s="124" t="s">
        <v>699</v>
      </c>
      <c r="G256" s="236" t="s">
        <v>525</v>
      </c>
      <c r="H256" s="237"/>
      <c r="I256" s="237"/>
      <c r="J256" s="238"/>
      <c r="K256" s="239"/>
      <c r="L256" s="240"/>
      <c r="M256" s="240"/>
      <c r="N256" s="240"/>
      <c r="O256" s="241"/>
      <c r="P256" s="4"/>
      <c r="Q256" s="5"/>
      <c r="R256" s="233"/>
      <c r="S256" s="234"/>
      <c r="T256" s="234"/>
      <c r="U256" s="234"/>
      <c r="V256" s="162"/>
      <c r="W256" s="163"/>
      <c r="X256" s="163"/>
      <c r="Y256" s="164"/>
      <c r="Z256" s="75"/>
    </row>
    <row r="257" spans="1:26" ht="30" customHeight="1" x14ac:dyDescent="0.15">
      <c r="B257" s="75"/>
      <c r="D257" s="287" t="s">
        <v>80</v>
      </c>
      <c r="E257" s="288"/>
      <c r="F257" s="124" t="s">
        <v>700</v>
      </c>
      <c r="G257" s="236" t="s">
        <v>558</v>
      </c>
      <c r="H257" s="237"/>
      <c r="I257" s="237"/>
      <c r="J257" s="238"/>
      <c r="K257" s="230" t="s">
        <v>182</v>
      </c>
      <c r="L257" s="231"/>
      <c r="M257" s="231"/>
      <c r="N257" s="231"/>
      <c r="O257" s="232"/>
      <c r="P257" s="4"/>
      <c r="Q257" s="5"/>
      <c r="R257" s="309" t="s">
        <v>764</v>
      </c>
      <c r="S257" s="310"/>
      <c r="T257" s="310"/>
      <c r="U257" s="311"/>
      <c r="V257" s="156"/>
      <c r="W257" s="157"/>
      <c r="X257" s="157"/>
      <c r="Y257" s="158"/>
      <c r="Z257" s="75"/>
    </row>
    <row r="258" spans="1:26" ht="30" customHeight="1" x14ac:dyDescent="0.15">
      <c r="B258" s="75"/>
      <c r="D258" s="289"/>
      <c r="E258" s="290"/>
      <c r="F258" s="124" t="s">
        <v>701</v>
      </c>
      <c r="G258" s="236" t="s">
        <v>559</v>
      </c>
      <c r="H258" s="237"/>
      <c r="I258" s="237"/>
      <c r="J258" s="238"/>
      <c r="K258" s="230" t="s">
        <v>183</v>
      </c>
      <c r="L258" s="231"/>
      <c r="M258" s="231"/>
      <c r="N258" s="231"/>
      <c r="O258" s="232"/>
      <c r="P258" s="4"/>
      <c r="Q258" s="5"/>
      <c r="R258" s="312"/>
      <c r="S258" s="313"/>
      <c r="T258" s="313"/>
      <c r="U258" s="314"/>
      <c r="V258" s="159"/>
      <c r="W258" s="160"/>
      <c r="X258" s="160"/>
      <c r="Y258" s="161"/>
      <c r="Z258" s="75"/>
    </row>
    <row r="259" spans="1:26" ht="30" customHeight="1" x14ac:dyDescent="0.15">
      <c r="B259" s="75"/>
      <c r="D259" s="289"/>
      <c r="E259" s="290"/>
      <c r="F259" s="124" t="s">
        <v>702</v>
      </c>
      <c r="G259" s="236" t="s">
        <v>616</v>
      </c>
      <c r="H259" s="237"/>
      <c r="I259" s="237"/>
      <c r="J259" s="238"/>
      <c r="K259" s="230" t="s">
        <v>617</v>
      </c>
      <c r="L259" s="231"/>
      <c r="M259" s="231"/>
      <c r="N259" s="231"/>
      <c r="O259" s="232"/>
      <c r="P259" s="4"/>
      <c r="Q259" s="5"/>
      <c r="R259" s="471" t="s">
        <v>619</v>
      </c>
      <c r="S259" s="472"/>
      <c r="T259" s="472"/>
      <c r="U259" s="473"/>
      <c r="V259" s="159"/>
      <c r="W259" s="160"/>
      <c r="X259" s="160"/>
      <c r="Y259" s="161"/>
      <c r="Z259" s="75"/>
    </row>
    <row r="260" spans="1:26" ht="30" customHeight="1" x14ac:dyDescent="0.15">
      <c r="A260" s="26"/>
      <c r="B260" s="15"/>
      <c r="C260" s="38"/>
      <c r="D260" s="289"/>
      <c r="E260" s="290"/>
      <c r="F260" s="124" t="s">
        <v>703</v>
      </c>
      <c r="G260" s="236" t="s">
        <v>560</v>
      </c>
      <c r="H260" s="237"/>
      <c r="I260" s="237"/>
      <c r="J260" s="238"/>
      <c r="K260" s="230" t="s">
        <v>618</v>
      </c>
      <c r="L260" s="231"/>
      <c r="M260" s="231"/>
      <c r="N260" s="231"/>
      <c r="O260" s="232"/>
      <c r="P260" s="4"/>
      <c r="Q260" s="5"/>
      <c r="R260" s="131"/>
      <c r="S260" s="132"/>
      <c r="T260" s="132"/>
      <c r="U260" s="133"/>
      <c r="V260" s="159"/>
      <c r="W260" s="160"/>
      <c r="X260" s="160"/>
      <c r="Y260" s="161"/>
      <c r="Z260" s="36"/>
    </row>
    <row r="261" spans="1:26" ht="30" customHeight="1" x14ac:dyDescent="0.15">
      <c r="B261" s="75"/>
      <c r="D261" s="289"/>
      <c r="E261" s="290"/>
      <c r="F261" s="124" t="s">
        <v>704</v>
      </c>
      <c r="G261" s="236" t="s">
        <v>562</v>
      </c>
      <c r="H261" s="237"/>
      <c r="I261" s="237"/>
      <c r="J261" s="238"/>
      <c r="K261" s="230" t="s">
        <v>185</v>
      </c>
      <c r="L261" s="231"/>
      <c r="M261" s="231"/>
      <c r="N261" s="231"/>
      <c r="O261" s="232"/>
      <c r="P261" s="4"/>
      <c r="Q261" s="5"/>
      <c r="R261" s="471" t="s">
        <v>620</v>
      </c>
      <c r="S261" s="472"/>
      <c r="T261" s="472"/>
      <c r="U261" s="473"/>
      <c r="V261" s="159"/>
      <c r="W261" s="160"/>
      <c r="X261" s="160"/>
      <c r="Y261" s="161"/>
      <c r="Z261" s="75"/>
    </row>
    <row r="262" spans="1:26" ht="30" customHeight="1" x14ac:dyDescent="0.15">
      <c r="A262" s="26"/>
      <c r="B262" s="15"/>
      <c r="C262" s="38"/>
      <c r="D262" s="289"/>
      <c r="E262" s="290"/>
      <c r="F262" s="124" t="s">
        <v>705</v>
      </c>
      <c r="G262" s="236" t="s">
        <v>561</v>
      </c>
      <c r="H262" s="237"/>
      <c r="I262" s="237"/>
      <c r="J262" s="238"/>
      <c r="K262" s="230" t="s">
        <v>184</v>
      </c>
      <c r="L262" s="231"/>
      <c r="M262" s="231"/>
      <c r="N262" s="231"/>
      <c r="O262" s="232"/>
      <c r="P262" s="4"/>
      <c r="Q262" s="5"/>
      <c r="R262" s="471"/>
      <c r="S262" s="472"/>
      <c r="T262" s="472"/>
      <c r="U262" s="473"/>
      <c r="V262" s="159"/>
      <c r="W262" s="160"/>
      <c r="X262" s="160"/>
      <c r="Y262" s="161"/>
      <c r="Z262" s="36"/>
    </row>
    <row r="263" spans="1:26" ht="30" customHeight="1" x14ac:dyDescent="0.15">
      <c r="B263" s="75"/>
      <c r="D263" s="289"/>
      <c r="E263" s="290"/>
      <c r="F263" s="124" t="s">
        <v>706</v>
      </c>
      <c r="G263" s="236" t="s">
        <v>563</v>
      </c>
      <c r="H263" s="237"/>
      <c r="I263" s="237"/>
      <c r="J263" s="238"/>
      <c r="K263" s="230" t="s">
        <v>186</v>
      </c>
      <c r="L263" s="231"/>
      <c r="M263" s="231"/>
      <c r="N263" s="231"/>
      <c r="O263" s="232"/>
      <c r="P263" s="4"/>
      <c r="Q263" s="5"/>
      <c r="R263" s="233" t="s">
        <v>622</v>
      </c>
      <c r="S263" s="234"/>
      <c r="T263" s="234"/>
      <c r="U263" s="235"/>
      <c r="V263" s="159"/>
      <c r="W263" s="160"/>
      <c r="X263" s="160"/>
      <c r="Y263" s="161"/>
      <c r="Z263" s="75"/>
    </row>
    <row r="264" spans="1:26" ht="30" customHeight="1" x14ac:dyDescent="0.15">
      <c r="B264" s="75"/>
      <c r="D264" s="289"/>
      <c r="E264" s="290"/>
      <c r="F264" s="124" t="s">
        <v>707</v>
      </c>
      <c r="G264" s="236" t="s">
        <v>187</v>
      </c>
      <c r="H264" s="237"/>
      <c r="I264" s="237"/>
      <c r="J264" s="238"/>
      <c r="K264" s="230" t="s">
        <v>188</v>
      </c>
      <c r="L264" s="231"/>
      <c r="M264" s="231"/>
      <c r="N264" s="231"/>
      <c r="O264" s="232"/>
      <c r="P264" s="4"/>
      <c r="Q264" s="5"/>
      <c r="R264" s="233"/>
      <c r="S264" s="234"/>
      <c r="T264" s="234"/>
      <c r="U264" s="235"/>
      <c r="V264" s="159"/>
      <c r="W264" s="160"/>
      <c r="X264" s="160"/>
      <c r="Y264" s="161"/>
      <c r="Z264" s="75"/>
    </row>
    <row r="265" spans="1:26" ht="30" customHeight="1" x14ac:dyDescent="0.15">
      <c r="B265" s="75"/>
      <c r="D265" s="289"/>
      <c r="E265" s="290"/>
      <c r="F265" s="124" t="s">
        <v>708</v>
      </c>
      <c r="G265" s="236" t="s">
        <v>615</v>
      </c>
      <c r="H265" s="237"/>
      <c r="I265" s="237"/>
      <c r="J265" s="238"/>
      <c r="K265" s="230" t="s">
        <v>621</v>
      </c>
      <c r="L265" s="231"/>
      <c r="M265" s="231"/>
      <c r="N265" s="231"/>
      <c r="O265" s="232"/>
      <c r="P265" s="4"/>
      <c r="Q265" s="5"/>
      <c r="R265" s="233"/>
      <c r="S265" s="234"/>
      <c r="T265" s="234"/>
      <c r="U265" s="235"/>
      <c r="V265" s="128"/>
      <c r="W265" s="129"/>
      <c r="X265" s="129"/>
      <c r="Y265" s="130"/>
      <c r="Z265" s="75"/>
    </row>
    <row r="266" spans="1:26" ht="30" customHeight="1" x14ac:dyDescent="0.15">
      <c r="A266" s="125">
        <f>IFERROR(IF(AND($P266="○",TRIM($V266)=""),1001,0),3)</f>
        <v>0</v>
      </c>
      <c r="B266" s="75"/>
      <c r="D266" s="291"/>
      <c r="E266" s="292"/>
      <c r="F266" s="124" t="s">
        <v>709</v>
      </c>
      <c r="G266" s="236" t="s">
        <v>526</v>
      </c>
      <c r="H266" s="237"/>
      <c r="I266" s="237"/>
      <c r="J266" s="238"/>
      <c r="K266" s="239"/>
      <c r="L266" s="240"/>
      <c r="M266" s="240"/>
      <c r="N266" s="240"/>
      <c r="O266" s="241"/>
      <c r="P266" s="4"/>
      <c r="Q266" s="5"/>
      <c r="R266" s="233"/>
      <c r="S266" s="234"/>
      <c r="T266" s="234"/>
      <c r="U266" s="234"/>
      <c r="V266" s="162"/>
      <c r="W266" s="163"/>
      <c r="X266" s="163"/>
      <c r="Y266" s="164"/>
      <c r="Z266" s="75"/>
    </row>
    <row r="267" spans="1:26" ht="30" customHeight="1" x14ac:dyDescent="0.15">
      <c r="B267" s="75"/>
      <c r="D267" s="287" t="s">
        <v>189</v>
      </c>
      <c r="E267" s="288"/>
      <c r="F267" s="124" t="s">
        <v>710</v>
      </c>
      <c r="G267" s="236" t="s">
        <v>190</v>
      </c>
      <c r="H267" s="237"/>
      <c r="I267" s="237"/>
      <c r="J267" s="238"/>
      <c r="K267" s="230" t="s">
        <v>191</v>
      </c>
      <c r="L267" s="231"/>
      <c r="M267" s="231"/>
      <c r="N267" s="231"/>
      <c r="O267" s="232"/>
      <c r="P267" s="4"/>
      <c r="Q267" s="5"/>
      <c r="R267" s="233"/>
      <c r="S267" s="234"/>
      <c r="T267" s="234"/>
      <c r="U267" s="234"/>
      <c r="V267" s="156"/>
      <c r="W267" s="157"/>
      <c r="X267" s="157"/>
      <c r="Y267" s="158"/>
      <c r="Z267" s="75"/>
    </row>
    <row r="268" spans="1:26" ht="30" customHeight="1" x14ac:dyDescent="0.15">
      <c r="B268" s="75"/>
      <c r="D268" s="289"/>
      <c r="E268" s="290"/>
      <c r="F268" s="124" t="s">
        <v>711</v>
      </c>
      <c r="G268" s="236" t="s">
        <v>192</v>
      </c>
      <c r="H268" s="237"/>
      <c r="I268" s="237"/>
      <c r="J268" s="238"/>
      <c r="K268" s="230" t="s">
        <v>193</v>
      </c>
      <c r="L268" s="231"/>
      <c r="M268" s="231"/>
      <c r="N268" s="231"/>
      <c r="O268" s="232"/>
      <c r="P268" s="4"/>
      <c r="Q268" s="5"/>
      <c r="R268" s="233"/>
      <c r="S268" s="234"/>
      <c r="T268" s="234"/>
      <c r="U268" s="234"/>
      <c r="V268" s="159"/>
      <c r="W268" s="160"/>
      <c r="X268" s="160"/>
      <c r="Y268" s="161"/>
      <c r="Z268" s="75"/>
    </row>
    <row r="269" spans="1:26" ht="30" customHeight="1" x14ac:dyDescent="0.15">
      <c r="B269" s="75"/>
      <c r="D269" s="289"/>
      <c r="E269" s="290"/>
      <c r="F269" s="124" t="s">
        <v>712</v>
      </c>
      <c r="G269" s="236" t="s">
        <v>194</v>
      </c>
      <c r="H269" s="237"/>
      <c r="I269" s="237"/>
      <c r="J269" s="238"/>
      <c r="K269" s="230" t="s">
        <v>195</v>
      </c>
      <c r="L269" s="231"/>
      <c r="M269" s="231"/>
      <c r="N269" s="231"/>
      <c r="O269" s="232"/>
      <c r="P269" s="4"/>
      <c r="Q269" s="5"/>
      <c r="R269" s="233"/>
      <c r="S269" s="234"/>
      <c r="T269" s="234"/>
      <c r="U269" s="234"/>
      <c r="V269" s="159"/>
      <c r="W269" s="160"/>
      <c r="X269" s="160"/>
      <c r="Y269" s="161"/>
      <c r="Z269" s="75"/>
    </row>
    <row r="270" spans="1:26" ht="30" customHeight="1" x14ac:dyDescent="0.15">
      <c r="B270" s="75"/>
      <c r="D270" s="289"/>
      <c r="E270" s="290"/>
      <c r="F270" s="124" t="s">
        <v>713</v>
      </c>
      <c r="G270" s="236" t="s">
        <v>196</v>
      </c>
      <c r="H270" s="237"/>
      <c r="I270" s="237"/>
      <c r="J270" s="238"/>
      <c r="K270" s="230" t="s">
        <v>197</v>
      </c>
      <c r="L270" s="231"/>
      <c r="M270" s="231"/>
      <c r="N270" s="231"/>
      <c r="O270" s="232"/>
      <c r="P270" s="4"/>
      <c r="Q270" s="5"/>
      <c r="R270" s="233"/>
      <c r="S270" s="234"/>
      <c r="T270" s="234"/>
      <c r="U270" s="234"/>
      <c r="V270" s="159"/>
      <c r="W270" s="160"/>
      <c r="X270" s="160"/>
      <c r="Y270" s="161"/>
      <c r="Z270" s="75"/>
    </row>
    <row r="271" spans="1:26" ht="30" customHeight="1" x14ac:dyDescent="0.15">
      <c r="B271" s="75"/>
      <c r="D271" s="289"/>
      <c r="E271" s="290"/>
      <c r="F271" s="124" t="s">
        <v>714</v>
      </c>
      <c r="G271" s="236" t="s">
        <v>198</v>
      </c>
      <c r="H271" s="237"/>
      <c r="I271" s="237"/>
      <c r="J271" s="238"/>
      <c r="K271" s="230" t="s">
        <v>199</v>
      </c>
      <c r="L271" s="231"/>
      <c r="M271" s="231"/>
      <c r="N271" s="231"/>
      <c r="O271" s="232"/>
      <c r="P271" s="4"/>
      <c r="Q271" s="5"/>
      <c r="R271" s="233"/>
      <c r="S271" s="234"/>
      <c r="T271" s="234"/>
      <c r="U271" s="234"/>
      <c r="V271" s="159"/>
      <c r="W271" s="160"/>
      <c r="X271" s="160"/>
      <c r="Y271" s="161"/>
      <c r="Z271" s="75"/>
    </row>
    <row r="272" spans="1:26" ht="30" customHeight="1" x14ac:dyDescent="0.15">
      <c r="B272" s="75"/>
      <c r="D272" s="289"/>
      <c r="E272" s="290"/>
      <c r="F272" s="124" t="s">
        <v>715</v>
      </c>
      <c r="G272" s="236" t="s">
        <v>200</v>
      </c>
      <c r="H272" s="237"/>
      <c r="I272" s="237"/>
      <c r="J272" s="238"/>
      <c r="K272" s="230" t="s">
        <v>201</v>
      </c>
      <c r="L272" s="231"/>
      <c r="M272" s="231"/>
      <c r="N272" s="231"/>
      <c r="O272" s="232"/>
      <c r="P272" s="4"/>
      <c r="Q272" s="5"/>
      <c r="R272" s="233"/>
      <c r="S272" s="234"/>
      <c r="T272" s="234"/>
      <c r="U272" s="234"/>
      <c r="V272" s="159"/>
      <c r="W272" s="160"/>
      <c r="X272" s="160"/>
      <c r="Y272" s="161"/>
      <c r="Z272" s="75"/>
    </row>
    <row r="273" spans="1:26" ht="30" customHeight="1" x14ac:dyDescent="0.15">
      <c r="A273" s="125">
        <f>IFERROR(IF(AND($P273="○",TRIM($V273)=""),1001,0),3)</f>
        <v>0</v>
      </c>
      <c r="B273" s="75"/>
      <c r="D273" s="291"/>
      <c r="E273" s="292"/>
      <c r="F273" s="124" t="s">
        <v>716</v>
      </c>
      <c r="G273" s="236" t="s">
        <v>527</v>
      </c>
      <c r="H273" s="237"/>
      <c r="I273" s="237"/>
      <c r="J273" s="238"/>
      <c r="K273" s="239"/>
      <c r="L273" s="240"/>
      <c r="M273" s="240"/>
      <c r="N273" s="240"/>
      <c r="O273" s="241"/>
      <c r="P273" s="4"/>
      <c r="Q273" s="5"/>
      <c r="R273" s="233"/>
      <c r="S273" s="234"/>
      <c r="T273" s="234"/>
      <c r="U273" s="234"/>
      <c r="V273" s="162"/>
      <c r="W273" s="163"/>
      <c r="X273" s="163"/>
      <c r="Y273" s="164"/>
      <c r="Z273" s="75"/>
    </row>
    <row r="274" spans="1:26" ht="45" customHeight="1" x14ac:dyDescent="0.15">
      <c r="B274" s="75"/>
      <c r="D274" s="287" t="s">
        <v>202</v>
      </c>
      <c r="E274" s="288"/>
      <c r="F274" s="124" t="s">
        <v>717</v>
      </c>
      <c r="G274" s="236" t="s">
        <v>203</v>
      </c>
      <c r="H274" s="237"/>
      <c r="I274" s="237"/>
      <c r="J274" s="238"/>
      <c r="K274" s="230" t="s">
        <v>204</v>
      </c>
      <c r="L274" s="231"/>
      <c r="M274" s="231"/>
      <c r="N274" s="231"/>
      <c r="O274" s="232"/>
      <c r="P274" s="4"/>
      <c r="Q274" s="5"/>
      <c r="R274" s="233"/>
      <c r="S274" s="234"/>
      <c r="T274" s="234"/>
      <c r="U274" s="234"/>
      <c r="V274" s="156"/>
      <c r="W274" s="157"/>
      <c r="X274" s="157"/>
      <c r="Y274" s="158"/>
      <c r="Z274" s="75"/>
    </row>
    <row r="275" spans="1:26" ht="45" customHeight="1" x14ac:dyDescent="0.15">
      <c r="A275" s="26"/>
      <c r="B275" s="15"/>
      <c r="C275" s="38"/>
      <c r="D275" s="289"/>
      <c r="E275" s="290"/>
      <c r="F275" s="124" t="s">
        <v>718</v>
      </c>
      <c r="G275" s="236" t="s">
        <v>81</v>
      </c>
      <c r="H275" s="237"/>
      <c r="I275" s="237"/>
      <c r="J275" s="238"/>
      <c r="K275" s="230" t="s">
        <v>205</v>
      </c>
      <c r="L275" s="231"/>
      <c r="M275" s="231"/>
      <c r="N275" s="231"/>
      <c r="O275" s="232"/>
      <c r="P275" s="4"/>
      <c r="Q275" s="5"/>
      <c r="R275" s="233"/>
      <c r="S275" s="234"/>
      <c r="T275" s="234"/>
      <c r="U275" s="234"/>
      <c r="V275" s="159"/>
      <c r="W275" s="160"/>
      <c r="X275" s="160"/>
      <c r="Y275" s="161"/>
      <c r="Z275" s="36"/>
    </row>
    <row r="276" spans="1:26" ht="30" customHeight="1" x14ac:dyDescent="0.15">
      <c r="B276" s="75"/>
      <c r="D276" s="289"/>
      <c r="E276" s="290"/>
      <c r="F276" s="124" t="s">
        <v>719</v>
      </c>
      <c r="G276" s="236" t="s">
        <v>206</v>
      </c>
      <c r="H276" s="237"/>
      <c r="I276" s="237"/>
      <c r="J276" s="238"/>
      <c r="K276" s="230" t="s">
        <v>207</v>
      </c>
      <c r="L276" s="231"/>
      <c r="M276" s="231"/>
      <c r="N276" s="231"/>
      <c r="O276" s="232"/>
      <c r="P276" s="4"/>
      <c r="Q276" s="5"/>
      <c r="R276" s="233"/>
      <c r="S276" s="234"/>
      <c r="T276" s="234"/>
      <c r="U276" s="234"/>
      <c r="V276" s="159"/>
      <c r="W276" s="160"/>
      <c r="X276" s="160"/>
      <c r="Y276" s="161"/>
      <c r="Z276" s="75"/>
    </row>
    <row r="277" spans="1:26" ht="30" customHeight="1" x14ac:dyDescent="0.15">
      <c r="B277" s="75"/>
      <c r="D277" s="289"/>
      <c r="E277" s="290"/>
      <c r="F277" s="124" t="s">
        <v>720</v>
      </c>
      <c r="G277" s="236" t="s">
        <v>208</v>
      </c>
      <c r="H277" s="237"/>
      <c r="I277" s="237"/>
      <c r="J277" s="238"/>
      <c r="K277" s="230" t="s">
        <v>208</v>
      </c>
      <c r="L277" s="231"/>
      <c r="M277" s="231"/>
      <c r="N277" s="231"/>
      <c r="O277" s="232"/>
      <c r="P277" s="4"/>
      <c r="Q277" s="5"/>
      <c r="R277" s="233"/>
      <c r="S277" s="234"/>
      <c r="T277" s="234"/>
      <c r="U277" s="234"/>
      <c r="V277" s="159"/>
      <c r="W277" s="160"/>
      <c r="X277" s="160"/>
      <c r="Y277" s="161"/>
      <c r="Z277" s="75"/>
    </row>
    <row r="278" spans="1:26" ht="30" customHeight="1" x14ac:dyDescent="0.15">
      <c r="B278" s="75"/>
      <c r="D278" s="289"/>
      <c r="E278" s="290"/>
      <c r="F278" s="124" t="s">
        <v>721</v>
      </c>
      <c r="G278" s="236" t="s">
        <v>209</v>
      </c>
      <c r="H278" s="237"/>
      <c r="I278" s="237"/>
      <c r="J278" s="238"/>
      <c r="K278" s="230" t="s">
        <v>209</v>
      </c>
      <c r="L278" s="231"/>
      <c r="M278" s="231"/>
      <c r="N278" s="231"/>
      <c r="O278" s="232"/>
      <c r="P278" s="4"/>
      <c r="Q278" s="5"/>
      <c r="R278" s="233"/>
      <c r="S278" s="234"/>
      <c r="T278" s="234"/>
      <c r="U278" s="234"/>
      <c r="V278" s="159"/>
      <c r="W278" s="160"/>
      <c r="X278" s="160"/>
      <c r="Y278" s="161"/>
      <c r="Z278" s="75"/>
    </row>
    <row r="279" spans="1:26" ht="30" customHeight="1" x14ac:dyDescent="0.15">
      <c r="B279" s="75"/>
      <c r="D279" s="289"/>
      <c r="E279" s="290"/>
      <c r="F279" s="124" t="s">
        <v>722</v>
      </c>
      <c r="G279" s="236" t="s">
        <v>210</v>
      </c>
      <c r="H279" s="237"/>
      <c r="I279" s="237"/>
      <c r="J279" s="238"/>
      <c r="K279" s="230" t="s">
        <v>211</v>
      </c>
      <c r="L279" s="231"/>
      <c r="M279" s="231"/>
      <c r="N279" s="231"/>
      <c r="O279" s="232"/>
      <c r="P279" s="4"/>
      <c r="Q279" s="5"/>
      <c r="R279" s="233"/>
      <c r="S279" s="234"/>
      <c r="T279" s="234"/>
      <c r="U279" s="234"/>
      <c r="V279" s="159"/>
      <c r="W279" s="160"/>
      <c r="X279" s="160"/>
      <c r="Y279" s="161"/>
      <c r="Z279" s="75"/>
    </row>
    <row r="280" spans="1:26" ht="30" customHeight="1" x14ac:dyDescent="0.15">
      <c r="B280" s="75"/>
      <c r="D280" s="289"/>
      <c r="E280" s="290"/>
      <c r="F280" s="124" t="s">
        <v>723</v>
      </c>
      <c r="G280" s="236" t="s">
        <v>212</v>
      </c>
      <c r="H280" s="237"/>
      <c r="I280" s="237"/>
      <c r="J280" s="238"/>
      <c r="K280" s="230" t="s">
        <v>213</v>
      </c>
      <c r="L280" s="231"/>
      <c r="M280" s="231"/>
      <c r="N280" s="231"/>
      <c r="O280" s="232"/>
      <c r="P280" s="4"/>
      <c r="Q280" s="5"/>
      <c r="R280" s="233"/>
      <c r="S280" s="234"/>
      <c r="T280" s="234"/>
      <c r="U280" s="234"/>
      <c r="V280" s="159"/>
      <c r="W280" s="160"/>
      <c r="X280" s="160"/>
      <c r="Y280" s="161"/>
      <c r="Z280" s="75"/>
    </row>
    <row r="281" spans="1:26" ht="30" customHeight="1" x14ac:dyDescent="0.15">
      <c r="B281" s="75"/>
      <c r="D281" s="289"/>
      <c r="E281" s="290"/>
      <c r="F281" s="124" t="s">
        <v>724</v>
      </c>
      <c r="G281" s="236" t="s">
        <v>214</v>
      </c>
      <c r="H281" s="237"/>
      <c r="I281" s="237"/>
      <c r="J281" s="238"/>
      <c r="K281" s="230" t="s">
        <v>215</v>
      </c>
      <c r="L281" s="231"/>
      <c r="M281" s="231"/>
      <c r="N281" s="231"/>
      <c r="O281" s="232"/>
      <c r="P281" s="4"/>
      <c r="Q281" s="5"/>
      <c r="R281" s="233"/>
      <c r="S281" s="234"/>
      <c r="T281" s="234"/>
      <c r="U281" s="234"/>
      <c r="V281" s="159"/>
      <c r="W281" s="160"/>
      <c r="X281" s="160"/>
      <c r="Y281" s="161"/>
      <c r="Z281" s="75"/>
    </row>
    <row r="282" spans="1:26" ht="30" customHeight="1" x14ac:dyDescent="0.15">
      <c r="A282" s="125">
        <f>IFERROR(IF(AND($P282="○",TRIM($V282)=""),1001,0),3)</f>
        <v>0</v>
      </c>
      <c r="B282" s="75"/>
      <c r="D282" s="291"/>
      <c r="E282" s="292"/>
      <c r="F282" s="124" t="s">
        <v>725</v>
      </c>
      <c r="G282" s="236" t="s">
        <v>528</v>
      </c>
      <c r="H282" s="237"/>
      <c r="I282" s="237"/>
      <c r="J282" s="238"/>
      <c r="K282" s="239"/>
      <c r="L282" s="240"/>
      <c r="M282" s="240"/>
      <c r="N282" s="240"/>
      <c r="O282" s="241"/>
      <c r="P282" s="4"/>
      <c r="Q282" s="5"/>
      <c r="R282" s="233"/>
      <c r="S282" s="234"/>
      <c r="T282" s="234"/>
      <c r="U282" s="234"/>
      <c r="V282" s="162"/>
      <c r="W282" s="163"/>
      <c r="X282" s="163"/>
      <c r="Y282" s="164"/>
      <c r="Z282" s="75"/>
    </row>
    <row r="283" spans="1:26" ht="60" customHeight="1" x14ac:dyDescent="0.15">
      <c r="B283" s="75"/>
      <c r="D283" s="287" t="s">
        <v>216</v>
      </c>
      <c r="E283" s="288"/>
      <c r="F283" s="124" t="s">
        <v>726</v>
      </c>
      <c r="G283" s="236" t="s">
        <v>564</v>
      </c>
      <c r="H283" s="237"/>
      <c r="I283" s="237"/>
      <c r="J283" s="238"/>
      <c r="K283" s="230" t="s">
        <v>217</v>
      </c>
      <c r="L283" s="231"/>
      <c r="M283" s="231"/>
      <c r="N283" s="231"/>
      <c r="O283" s="232"/>
      <c r="P283" s="4"/>
      <c r="Q283" s="5"/>
      <c r="R283" s="233" t="s">
        <v>765</v>
      </c>
      <c r="S283" s="234"/>
      <c r="T283" s="234"/>
      <c r="U283" s="234"/>
      <c r="V283" s="156"/>
      <c r="W283" s="157"/>
      <c r="X283" s="157"/>
      <c r="Y283" s="158"/>
      <c r="Z283" s="75"/>
    </row>
    <row r="284" spans="1:26" ht="30" customHeight="1" x14ac:dyDescent="0.15">
      <c r="B284" s="75"/>
      <c r="D284" s="289"/>
      <c r="E284" s="290"/>
      <c r="F284" s="124" t="s">
        <v>727</v>
      </c>
      <c r="G284" s="236" t="s">
        <v>565</v>
      </c>
      <c r="H284" s="237"/>
      <c r="I284" s="237"/>
      <c r="J284" s="238"/>
      <c r="K284" s="230" t="s">
        <v>218</v>
      </c>
      <c r="L284" s="231"/>
      <c r="M284" s="231"/>
      <c r="N284" s="231"/>
      <c r="O284" s="232"/>
      <c r="P284" s="4"/>
      <c r="Q284" s="5"/>
      <c r="R284" s="233" t="s">
        <v>219</v>
      </c>
      <c r="S284" s="234"/>
      <c r="T284" s="234"/>
      <c r="U284" s="234"/>
      <c r="V284" s="159"/>
      <c r="W284" s="160"/>
      <c r="X284" s="160"/>
      <c r="Y284" s="161"/>
      <c r="Z284" s="75"/>
    </row>
    <row r="285" spans="1:26" ht="30" customHeight="1" x14ac:dyDescent="0.15">
      <c r="B285" s="75"/>
      <c r="D285" s="289"/>
      <c r="E285" s="290"/>
      <c r="F285" s="124" t="s">
        <v>728</v>
      </c>
      <c r="G285" s="236" t="s">
        <v>566</v>
      </c>
      <c r="H285" s="237"/>
      <c r="I285" s="237"/>
      <c r="J285" s="238"/>
      <c r="K285" s="230" t="s">
        <v>220</v>
      </c>
      <c r="L285" s="231"/>
      <c r="M285" s="231"/>
      <c r="N285" s="231"/>
      <c r="O285" s="232"/>
      <c r="P285" s="4"/>
      <c r="Q285" s="5"/>
      <c r="R285" s="233" t="s">
        <v>766</v>
      </c>
      <c r="S285" s="234"/>
      <c r="T285" s="234"/>
      <c r="U285" s="234"/>
      <c r="V285" s="159"/>
      <c r="W285" s="160"/>
      <c r="X285" s="160"/>
      <c r="Y285" s="161"/>
      <c r="Z285" s="75"/>
    </row>
    <row r="286" spans="1:26" ht="69.95" customHeight="1" x14ac:dyDescent="0.15">
      <c r="B286" s="75"/>
      <c r="D286" s="289"/>
      <c r="E286" s="290"/>
      <c r="F286" s="124" t="s">
        <v>729</v>
      </c>
      <c r="G286" s="236" t="s">
        <v>567</v>
      </c>
      <c r="H286" s="237"/>
      <c r="I286" s="237"/>
      <c r="J286" s="238"/>
      <c r="K286" s="230" t="s">
        <v>221</v>
      </c>
      <c r="L286" s="231"/>
      <c r="M286" s="231"/>
      <c r="N286" s="231"/>
      <c r="O286" s="232"/>
      <c r="P286" s="4"/>
      <c r="Q286" s="5"/>
      <c r="R286" s="233" t="s">
        <v>767</v>
      </c>
      <c r="S286" s="234"/>
      <c r="T286" s="234"/>
      <c r="U286" s="234"/>
      <c r="V286" s="159"/>
      <c r="W286" s="160"/>
      <c r="X286" s="160"/>
      <c r="Y286" s="161"/>
      <c r="Z286" s="75"/>
    </row>
    <row r="287" spans="1:26" ht="69.95" customHeight="1" x14ac:dyDescent="0.15">
      <c r="B287" s="75"/>
      <c r="D287" s="289"/>
      <c r="E287" s="290"/>
      <c r="F287" s="124" t="s">
        <v>730</v>
      </c>
      <c r="G287" s="236" t="s">
        <v>568</v>
      </c>
      <c r="H287" s="237"/>
      <c r="I287" s="237"/>
      <c r="J287" s="238"/>
      <c r="K287" s="230" t="s">
        <v>222</v>
      </c>
      <c r="L287" s="231"/>
      <c r="M287" s="231"/>
      <c r="N287" s="231"/>
      <c r="O287" s="232"/>
      <c r="P287" s="4"/>
      <c r="Q287" s="5"/>
      <c r="R287" s="233" t="s">
        <v>768</v>
      </c>
      <c r="S287" s="234"/>
      <c r="T287" s="234"/>
      <c r="U287" s="234"/>
      <c r="V287" s="159"/>
      <c r="W287" s="160"/>
      <c r="X287" s="160"/>
      <c r="Y287" s="161"/>
      <c r="Z287" s="75"/>
    </row>
    <row r="288" spans="1:26" ht="30" customHeight="1" x14ac:dyDescent="0.15">
      <c r="A288" s="26"/>
      <c r="B288" s="15"/>
      <c r="C288" s="38"/>
      <c r="D288" s="289"/>
      <c r="E288" s="290"/>
      <c r="F288" s="124" t="s">
        <v>731</v>
      </c>
      <c r="G288" s="236" t="s">
        <v>569</v>
      </c>
      <c r="H288" s="237"/>
      <c r="I288" s="237"/>
      <c r="J288" s="238"/>
      <c r="K288" s="230" t="s">
        <v>223</v>
      </c>
      <c r="L288" s="231"/>
      <c r="M288" s="231"/>
      <c r="N288" s="231"/>
      <c r="O288" s="232"/>
      <c r="P288" s="4"/>
      <c r="Q288" s="5"/>
      <c r="R288" s="233" t="s">
        <v>624</v>
      </c>
      <c r="S288" s="234"/>
      <c r="T288" s="234"/>
      <c r="U288" s="234"/>
      <c r="V288" s="159"/>
      <c r="W288" s="160"/>
      <c r="X288" s="160"/>
      <c r="Y288" s="161"/>
      <c r="Z288" s="36"/>
    </row>
    <row r="289" spans="1:26" ht="30" customHeight="1" x14ac:dyDescent="0.15">
      <c r="B289" s="75"/>
      <c r="D289" s="289"/>
      <c r="E289" s="290"/>
      <c r="F289" s="124" t="s">
        <v>732</v>
      </c>
      <c r="G289" s="236" t="s">
        <v>224</v>
      </c>
      <c r="H289" s="237"/>
      <c r="I289" s="237"/>
      <c r="J289" s="238"/>
      <c r="K289" s="230" t="s">
        <v>224</v>
      </c>
      <c r="L289" s="231"/>
      <c r="M289" s="231"/>
      <c r="N289" s="231"/>
      <c r="O289" s="232"/>
      <c r="P289" s="4"/>
      <c r="Q289" s="5"/>
      <c r="R289" s="233" t="s">
        <v>623</v>
      </c>
      <c r="S289" s="234"/>
      <c r="T289" s="234"/>
      <c r="U289" s="234"/>
      <c r="V289" s="159"/>
      <c r="W289" s="160"/>
      <c r="X289" s="160"/>
      <c r="Y289" s="161"/>
      <c r="Z289" s="75"/>
    </row>
    <row r="290" spans="1:26" ht="30" customHeight="1" x14ac:dyDescent="0.15">
      <c r="B290" s="75"/>
      <c r="D290" s="289"/>
      <c r="E290" s="290"/>
      <c r="F290" s="124" t="s">
        <v>733</v>
      </c>
      <c r="G290" s="236" t="s">
        <v>225</v>
      </c>
      <c r="H290" s="237"/>
      <c r="I290" s="237"/>
      <c r="J290" s="238"/>
      <c r="K290" s="230" t="s">
        <v>226</v>
      </c>
      <c r="L290" s="231"/>
      <c r="M290" s="231"/>
      <c r="N290" s="231"/>
      <c r="O290" s="232"/>
      <c r="P290" s="4"/>
      <c r="Q290" s="5"/>
      <c r="R290" s="233"/>
      <c r="S290" s="234"/>
      <c r="T290" s="234"/>
      <c r="U290" s="234"/>
      <c r="V290" s="159"/>
      <c r="W290" s="160"/>
      <c r="X290" s="160"/>
      <c r="Y290" s="161"/>
      <c r="Z290" s="75"/>
    </row>
    <row r="291" spans="1:26" ht="30" customHeight="1" x14ac:dyDescent="0.15">
      <c r="A291" s="125">
        <f>IFERROR(IF(AND($P291="○",TRIM($V291)=""),1001,0),3)</f>
        <v>0</v>
      </c>
      <c r="B291" s="75"/>
      <c r="D291" s="291"/>
      <c r="E291" s="292"/>
      <c r="F291" s="124" t="s">
        <v>734</v>
      </c>
      <c r="G291" s="236" t="s">
        <v>529</v>
      </c>
      <c r="H291" s="237"/>
      <c r="I291" s="237"/>
      <c r="J291" s="238"/>
      <c r="K291" s="239"/>
      <c r="L291" s="240"/>
      <c r="M291" s="240"/>
      <c r="N291" s="240"/>
      <c r="O291" s="241"/>
      <c r="P291" s="4"/>
      <c r="Q291" s="5"/>
      <c r="R291" s="233"/>
      <c r="S291" s="234"/>
      <c r="T291" s="234"/>
      <c r="U291" s="234"/>
      <c r="V291" s="162"/>
      <c r="W291" s="163"/>
      <c r="X291" s="163"/>
      <c r="Y291" s="164"/>
      <c r="Z291" s="75"/>
    </row>
    <row r="292" spans="1:26" ht="30" customHeight="1" x14ac:dyDescent="0.15">
      <c r="B292" s="75"/>
      <c r="D292" s="287" t="s">
        <v>227</v>
      </c>
      <c r="E292" s="288"/>
      <c r="F292" s="124" t="s">
        <v>735</v>
      </c>
      <c r="G292" s="236" t="s">
        <v>228</v>
      </c>
      <c r="H292" s="237"/>
      <c r="I292" s="237"/>
      <c r="J292" s="238"/>
      <c r="K292" s="230" t="s">
        <v>229</v>
      </c>
      <c r="L292" s="231"/>
      <c r="M292" s="231"/>
      <c r="N292" s="231"/>
      <c r="O292" s="232"/>
      <c r="P292" s="4"/>
      <c r="Q292" s="5"/>
      <c r="R292" s="233"/>
      <c r="S292" s="234"/>
      <c r="T292" s="234"/>
      <c r="U292" s="234"/>
      <c r="V292" s="156"/>
      <c r="W292" s="157"/>
      <c r="X292" s="157"/>
      <c r="Y292" s="158"/>
      <c r="Z292" s="75"/>
    </row>
    <row r="293" spans="1:26" ht="30" customHeight="1" x14ac:dyDescent="0.15">
      <c r="B293" s="75"/>
      <c r="D293" s="289"/>
      <c r="E293" s="290"/>
      <c r="F293" s="124" t="s">
        <v>736</v>
      </c>
      <c r="G293" s="236" t="s">
        <v>230</v>
      </c>
      <c r="H293" s="237"/>
      <c r="I293" s="237"/>
      <c r="J293" s="238"/>
      <c r="K293" s="230" t="s">
        <v>231</v>
      </c>
      <c r="L293" s="231"/>
      <c r="M293" s="231"/>
      <c r="N293" s="231"/>
      <c r="O293" s="232"/>
      <c r="P293" s="4"/>
      <c r="Q293" s="5"/>
      <c r="R293" s="233"/>
      <c r="S293" s="234"/>
      <c r="T293" s="234"/>
      <c r="U293" s="234"/>
      <c r="V293" s="159"/>
      <c r="W293" s="160"/>
      <c r="X293" s="160"/>
      <c r="Y293" s="161"/>
      <c r="Z293" s="75"/>
    </row>
    <row r="294" spans="1:26" ht="30" customHeight="1" x14ac:dyDescent="0.15">
      <c r="B294" s="75"/>
      <c r="D294" s="289"/>
      <c r="E294" s="290"/>
      <c r="F294" s="124" t="s">
        <v>737</v>
      </c>
      <c r="G294" s="236" t="s">
        <v>232</v>
      </c>
      <c r="H294" s="237"/>
      <c r="I294" s="237"/>
      <c r="J294" s="238"/>
      <c r="K294" s="230" t="s">
        <v>233</v>
      </c>
      <c r="L294" s="231"/>
      <c r="M294" s="231"/>
      <c r="N294" s="231"/>
      <c r="O294" s="232"/>
      <c r="P294" s="4"/>
      <c r="Q294" s="5"/>
      <c r="R294" s="233"/>
      <c r="S294" s="234"/>
      <c r="T294" s="234"/>
      <c r="U294" s="234"/>
      <c r="V294" s="159"/>
      <c r="W294" s="160"/>
      <c r="X294" s="160"/>
      <c r="Y294" s="161"/>
      <c r="Z294" s="75"/>
    </row>
    <row r="295" spans="1:26" ht="30" customHeight="1" x14ac:dyDescent="0.15">
      <c r="B295" s="75"/>
      <c r="D295" s="289"/>
      <c r="E295" s="290"/>
      <c r="F295" s="124" t="s">
        <v>738</v>
      </c>
      <c r="G295" s="236" t="s">
        <v>234</v>
      </c>
      <c r="H295" s="237"/>
      <c r="I295" s="237"/>
      <c r="J295" s="238"/>
      <c r="K295" s="230" t="s">
        <v>235</v>
      </c>
      <c r="L295" s="231"/>
      <c r="M295" s="231"/>
      <c r="N295" s="231"/>
      <c r="O295" s="232"/>
      <c r="P295" s="4"/>
      <c r="Q295" s="5"/>
      <c r="R295" s="233"/>
      <c r="S295" s="234"/>
      <c r="T295" s="234"/>
      <c r="U295" s="234"/>
      <c r="V295" s="159"/>
      <c r="W295" s="160"/>
      <c r="X295" s="160"/>
      <c r="Y295" s="161"/>
      <c r="Z295" s="75"/>
    </row>
    <row r="296" spans="1:26" ht="30" customHeight="1" x14ac:dyDescent="0.15">
      <c r="B296" s="75"/>
      <c r="D296" s="289"/>
      <c r="E296" s="290"/>
      <c r="F296" s="124" t="s">
        <v>739</v>
      </c>
      <c r="G296" s="236" t="s">
        <v>236</v>
      </c>
      <c r="H296" s="237"/>
      <c r="I296" s="237"/>
      <c r="J296" s="238"/>
      <c r="K296" s="230" t="s">
        <v>237</v>
      </c>
      <c r="L296" s="231"/>
      <c r="M296" s="231"/>
      <c r="N296" s="231"/>
      <c r="O296" s="232"/>
      <c r="P296" s="4"/>
      <c r="Q296" s="5"/>
      <c r="R296" s="233"/>
      <c r="S296" s="234"/>
      <c r="T296" s="234"/>
      <c r="U296" s="234"/>
      <c r="V296" s="159"/>
      <c r="W296" s="160"/>
      <c r="X296" s="160"/>
      <c r="Y296" s="161"/>
      <c r="Z296" s="75"/>
    </row>
    <row r="297" spans="1:26" ht="30" customHeight="1" x14ac:dyDescent="0.15">
      <c r="B297" s="75"/>
      <c r="D297" s="289"/>
      <c r="E297" s="290"/>
      <c r="F297" s="124" t="s">
        <v>740</v>
      </c>
      <c r="G297" s="236" t="s">
        <v>238</v>
      </c>
      <c r="H297" s="237"/>
      <c r="I297" s="237"/>
      <c r="J297" s="238"/>
      <c r="K297" s="230" t="s">
        <v>239</v>
      </c>
      <c r="L297" s="231"/>
      <c r="M297" s="231"/>
      <c r="N297" s="231"/>
      <c r="O297" s="232"/>
      <c r="P297" s="4"/>
      <c r="Q297" s="5"/>
      <c r="R297" s="233" t="s">
        <v>630</v>
      </c>
      <c r="S297" s="234"/>
      <c r="T297" s="234"/>
      <c r="U297" s="234"/>
      <c r="V297" s="159"/>
      <c r="W297" s="160"/>
      <c r="X297" s="160"/>
      <c r="Y297" s="161"/>
      <c r="Z297" s="75"/>
    </row>
    <row r="298" spans="1:26" ht="30" customHeight="1" x14ac:dyDescent="0.15">
      <c r="B298" s="75"/>
      <c r="D298" s="289"/>
      <c r="E298" s="290"/>
      <c r="F298" s="124" t="s">
        <v>741</v>
      </c>
      <c r="G298" s="236" t="s">
        <v>240</v>
      </c>
      <c r="H298" s="237"/>
      <c r="I298" s="237"/>
      <c r="J298" s="238"/>
      <c r="K298" s="230" t="s">
        <v>241</v>
      </c>
      <c r="L298" s="231"/>
      <c r="M298" s="231"/>
      <c r="N298" s="231"/>
      <c r="O298" s="232"/>
      <c r="P298" s="4"/>
      <c r="Q298" s="5"/>
      <c r="R298" s="233"/>
      <c r="S298" s="234"/>
      <c r="T298" s="234"/>
      <c r="U298" s="234"/>
      <c r="V298" s="159"/>
      <c r="W298" s="160"/>
      <c r="X298" s="160"/>
      <c r="Y298" s="161"/>
      <c r="Z298" s="75"/>
    </row>
    <row r="299" spans="1:26" ht="30" customHeight="1" x14ac:dyDescent="0.15">
      <c r="B299" s="75"/>
      <c r="D299" s="289"/>
      <c r="E299" s="290"/>
      <c r="F299" s="124" t="s">
        <v>742</v>
      </c>
      <c r="G299" s="236" t="s">
        <v>242</v>
      </c>
      <c r="H299" s="237"/>
      <c r="I299" s="237"/>
      <c r="J299" s="238"/>
      <c r="K299" s="230" t="s">
        <v>243</v>
      </c>
      <c r="L299" s="231"/>
      <c r="M299" s="231"/>
      <c r="N299" s="231"/>
      <c r="O299" s="232"/>
      <c r="P299" s="4"/>
      <c r="Q299" s="5"/>
      <c r="R299" s="233"/>
      <c r="S299" s="234"/>
      <c r="T299" s="234"/>
      <c r="U299" s="234"/>
      <c r="V299" s="159"/>
      <c r="W299" s="160"/>
      <c r="X299" s="160"/>
      <c r="Y299" s="161"/>
      <c r="Z299" s="75"/>
    </row>
    <row r="300" spans="1:26" ht="30" customHeight="1" x14ac:dyDescent="0.15">
      <c r="B300" s="75"/>
      <c r="D300" s="289"/>
      <c r="E300" s="290"/>
      <c r="F300" s="124" t="s">
        <v>743</v>
      </c>
      <c r="G300" s="236" t="s">
        <v>244</v>
      </c>
      <c r="H300" s="237"/>
      <c r="I300" s="237"/>
      <c r="J300" s="238"/>
      <c r="K300" s="230" t="s">
        <v>245</v>
      </c>
      <c r="L300" s="231"/>
      <c r="M300" s="231"/>
      <c r="N300" s="231"/>
      <c r="O300" s="232"/>
      <c r="P300" s="4"/>
      <c r="Q300" s="5"/>
      <c r="R300" s="233"/>
      <c r="S300" s="234"/>
      <c r="T300" s="234"/>
      <c r="U300" s="234"/>
      <c r="V300" s="159"/>
      <c r="W300" s="160"/>
      <c r="X300" s="160"/>
      <c r="Y300" s="161"/>
      <c r="Z300" s="75"/>
    </row>
    <row r="301" spans="1:26" ht="30" customHeight="1" x14ac:dyDescent="0.15">
      <c r="A301" s="26"/>
      <c r="B301" s="15"/>
      <c r="C301" s="38"/>
      <c r="D301" s="289"/>
      <c r="E301" s="290"/>
      <c r="F301" s="124" t="s">
        <v>744</v>
      </c>
      <c r="G301" s="236" t="s">
        <v>246</v>
      </c>
      <c r="H301" s="237"/>
      <c r="I301" s="237"/>
      <c r="J301" s="238"/>
      <c r="K301" s="230" t="s">
        <v>247</v>
      </c>
      <c r="L301" s="231"/>
      <c r="M301" s="231"/>
      <c r="N301" s="231"/>
      <c r="O301" s="232"/>
      <c r="P301" s="4"/>
      <c r="Q301" s="5"/>
      <c r="R301" s="233"/>
      <c r="S301" s="234"/>
      <c r="T301" s="234"/>
      <c r="U301" s="234"/>
      <c r="V301" s="159"/>
      <c r="W301" s="160"/>
      <c r="X301" s="160"/>
      <c r="Y301" s="161"/>
      <c r="Z301" s="36"/>
    </row>
    <row r="302" spans="1:26" ht="30" customHeight="1" x14ac:dyDescent="0.15">
      <c r="B302" s="75"/>
      <c r="D302" s="289"/>
      <c r="E302" s="290"/>
      <c r="F302" s="124" t="s">
        <v>745</v>
      </c>
      <c r="G302" s="236" t="s">
        <v>248</v>
      </c>
      <c r="H302" s="237"/>
      <c r="I302" s="237"/>
      <c r="J302" s="238"/>
      <c r="K302" s="230" t="s">
        <v>249</v>
      </c>
      <c r="L302" s="231"/>
      <c r="M302" s="231"/>
      <c r="N302" s="231"/>
      <c r="O302" s="232"/>
      <c r="P302" s="4"/>
      <c r="Q302" s="5"/>
      <c r="R302" s="233"/>
      <c r="S302" s="234"/>
      <c r="T302" s="234"/>
      <c r="U302" s="234"/>
      <c r="V302" s="159"/>
      <c r="W302" s="160"/>
      <c r="X302" s="160"/>
      <c r="Y302" s="161"/>
      <c r="Z302" s="75"/>
    </row>
    <row r="303" spans="1:26" ht="30" customHeight="1" x14ac:dyDescent="0.15">
      <c r="A303" s="125">
        <f>IFERROR(IF(AND($P303="○",TRIM($V303)=""),1001,0),3)</f>
        <v>0</v>
      </c>
      <c r="B303" s="75"/>
      <c r="D303" s="291"/>
      <c r="E303" s="292"/>
      <c r="F303" s="124" t="s">
        <v>746</v>
      </c>
      <c r="G303" s="236" t="s">
        <v>530</v>
      </c>
      <c r="H303" s="237"/>
      <c r="I303" s="237"/>
      <c r="J303" s="238"/>
      <c r="K303" s="239"/>
      <c r="L303" s="240"/>
      <c r="M303" s="240"/>
      <c r="N303" s="240"/>
      <c r="O303" s="241"/>
      <c r="P303" s="4"/>
      <c r="Q303" s="5"/>
      <c r="R303" s="233"/>
      <c r="S303" s="234"/>
      <c r="T303" s="234"/>
      <c r="U303" s="234"/>
      <c r="V303" s="162"/>
      <c r="W303" s="163"/>
      <c r="X303" s="163"/>
      <c r="Y303" s="164"/>
      <c r="Z303" s="75"/>
    </row>
    <row r="304" spans="1:26" ht="90" customHeight="1" x14ac:dyDescent="0.15">
      <c r="B304" s="75"/>
      <c r="D304" s="287" t="s">
        <v>613</v>
      </c>
      <c r="E304" s="288"/>
      <c r="F304" s="124" t="s">
        <v>747</v>
      </c>
      <c r="G304" s="236" t="s">
        <v>570</v>
      </c>
      <c r="H304" s="237"/>
      <c r="I304" s="237"/>
      <c r="J304" s="238"/>
      <c r="K304" s="230" t="s">
        <v>250</v>
      </c>
      <c r="L304" s="231"/>
      <c r="M304" s="231"/>
      <c r="N304" s="231"/>
      <c r="O304" s="232"/>
      <c r="P304" s="4"/>
      <c r="Q304" s="5"/>
      <c r="R304" s="471" t="s">
        <v>769</v>
      </c>
      <c r="S304" s="472"/>
      <c r="T304" s="472"/>
      <c r="U304" s="473"/>
      <c r="V304" s="156"/>
      <c r="W304" s="157"/>
      <c r="X304" s="157"/>
      <c r="Y304" s="158"/>
      <c r="Z304" s="75"/>
    </row>
    <row r="305" spans="1:26" ht="30" customHeight="1" x14ac:dyDescent="0.15">
      <c r="B305" s="75"/>
      <c r="D305" s="289"/>
      <c r="E305" s="290"/>
      <c r="F305" s="124" t="s">
        <v>748</v>
      </c>
      <c r="G305" s="236" t="s">
        <v>571</v>
      </c>
      <c r="H305" s="237"/>
      <c r="I305" s="237"/>
      <c r="J305" s="238"/>
      <c r="K305" s="230" t="s">
        <v>251</v>
      </c>
      <c r="L305" s="231"/>
      <c r="M305" s="231"/>
      <c r="N305" s="231"/>
      <c r="O305" s="232"/>
      <c r="P305" s="4"/>
      <c r="Q305" s="5"/>
      <c r="R305" s="471" t="s">
        <v>631</v>
      </c>
      <c r="S305" s="472"/>
      <c r="T305" s="472"/>
      <c r="U305" s="473"/>
      <c r="V305" s="159"/>
      <c r="W305" s="160"/>
      <c r="X305" s="160"/>
      <c r="Y305" s="161"/>
      <c r="Z305" s="75"/>
    </row>
    <row r="306" spans="1:26" ht="30" customHeight="1" x14ac:dyDescent="0.15">
      <c r="B306" s="75"/>
      <c r="D306" s="289"/>
      <c r="E306" s="290"/>
      <c r="F306" s="124" t="s">
        <v>749</v>
      </c>
      <c r="G306" s="236" t="s">
        <v>556</v>
      </c>
      <c r="H306" s="237"/>
      <c r="I306" s="237"/>
      <c r="J306" s="238"/>
      <c r="K306" s="230" t="s">
        <v>252</v>
      </c>
      <c r="L306" s="231"/>
      <c r="M306" s="231"/>
      <c r="N306" s="231"/>
      <c r="O306" s="232"/>
      <c r="P306" s="4"/>
      <c r="Q306" s="5"/>
      <c r="R306" s="233"/>
      <c r="S306" s="234"/>
      <c r="T306" s="234"/>
      <c r="U306" s="234"/>
      <c r="V306" s="159"/>
      <c r="W306" s="160"/>
      <c r="X306" s="160"/>
      <c r="Y306" s="161"/>
      <c r="Z306" s="75"/>
    </row>
    <row r="307" spans="1:26" ht="45" customHeight="1" x14ac:dyDescent="0.15">
      <c r="B307" s="75"/>
      <c r="D307" s="289"/>
      <c r="E307" s="290"/>
      <c r="F307" s="124" t="s">
        <v>750</v>
      </c>
      <c r="G307" s="236" t="s">
        <v>572</v>
      </c>
      <c r="H307" s="237"/>
      <c r="I307" s="237"/>
      <c r="J307" s="238"/>
      <c r="K307" s="230" t="s">
        <v>253</v>
      </c>
      <c r="L307" s="231"/>
      <c r="M307" s="231"/>
      <c r="N307" s="231"/>
      <c r="O307" s="232"/>
      <c r="P307" s="4"/>
      <c r="Q307" s="5"/>
      <c r="R307" s="309" t="s">
        <v>632</v>
      </c>
      <c r="S307" s="310"/>
      <c r="T307" s="310"/>
      <c r="U307" s="311"/>
      <c r="V307" s="159"/>
      <c r="W307" s="160"/>
      <c r="X307" s="160"/>
      <c r="Y307" s="161"/>
      <c r="Z307" s="75"/>
    </row>
    <row r="308" spans="1:26" ht="45" customHeight="1" x14ac:dyDescent="0.15">
      <c r="B308" s="75"/>
      <c r="D308" s="289"/>
      <c r="E308" s="290"/>
      <c r="F308" s="124" t="s">
        <v>751</v>
      </c>
      <c r="G308" s="236" t="s">
        <v>254</v>
      </c>
      <c r="H308" s="237"/>
      <c r="I308" s="237"/>
      <c r="J308" s="238"/>
      <c r="K308" s="230" t="s">
        <v>255</v>
      </c>
      <c r="L308" s="231"/>
      <c r="M308" s="231"/>
      <c r="N308" s="231"/>
      <c r="O308" s="232"/>
      <c r="P308" s="4"/>
      <c r="Q308" s="5"/>
      <c r="R308" s="312"/>
      <c r="S308" s="313"/>
      <c r="T308" s="313"/>
      <c r="U308" s="314"/>
      <c r="V308" s="159"/>
      <c r="W308" s="160"/>
      <c r="X308" s="160"/>
      <c r="Y308" s="161"/>
      <c r="Z308" s="75"/>
    </row>
    <row r="309" spans="1:26" ht="30" customHeight="1" x14ac:dyDescent="0.15">
      <c r="B309" s="75"/>
      <c r="D309" s="289"/>
      <c r="E309" s="290"/>
      <c r="F309" s="124" t="s">
        <v>752</v>
      </c>
      <c r="G309" s="236" t="s">
        <v>573</v>
      </c>
      <c r="H309" s="237"/>
      <c r="I309" s="237"/>
      <c r="J309" s="238"/>
      <c r="K309" s="230" t="s">
        <v>256</v>
      </c>
      <c r="L309" s="231"/>
      <c r="M309" s="231"/>
      <c r="N309" s="231"/>
      <c r="O309" s="232"/>
      <c r="P309" s="4"/>
      <c r="Q309" s="5"/>
      <c r="R309" s="233" t="s">
        <v>633</v>
      </c>
      <c r="S309" s="234"/>
      <c r="T309" s="234"/>
      <c r="U309" s="234"/>
      <c r="V309" s="159"/>
      <c r="W309" s="160"/>
      <c r="X309" s="160"/>
      <c r="Y309" s="161"/>
      <c r="Z309" s="75"/>
    </row>
    <row r="310" spans="1:26" ht="30" customHeight="1" x14ac:dyDescent="0.15">
      <c r="A310" s="125">
        <f>IFERROR(IF(AND($P310="○",TRIM($V310)=""),1001,0),3)</f>
        <v>0</v>
      </c>
      <c r="B310" s="75"/>
      <c r="D310" s="291"/>
      <c r="E310" s="292"/>
      <c r="F310" s="124" t="s">
        <v>753</v>
      </c>
      <c r="G310" s="236" t="s">
        <v>628</v>
      </c>
      <c r="H310" s="237"/>
      <c r="I310" s="237"/>
      <c r="J310" s="238"/>
      <c r="K310" s="239"/>
      <c r="L310" s="240"/>
      <c r="M310" s="240"/>
      <c r="N310" s="240"/>
      <c r="O310" s="241"/>
      <c r="P310" s="4"/>
      <c r="Q310" s="5"/>
      <c r="R310" s="233"/>
      <c r="S310" s="234"/>
      <c r="T310" s="234"/>
      <c r="U310" s="234"/>
      <c r="V310" s="162"/>
      <c r="W310" s="163"/>
      <c r="X310" s="163"/>
      <c r="Y310" s="164"/>
      <c r="Z310" s="75"/>
    </row>
    <row r="311" spans="1:26" ht="30" customHeight="1" x14ac:dyDescent="0.15">
      <c r="B311" s="75"/>
      <c r="D311" s="287" t="s">
        <v>614</v>
      </c>
      <c r="E311" s="288"/>
      <c r="F311" s="124" t="s">
        <v>754</v>
      </c>
      <c r="G311" s="236" t="s">
        <v>574</v>
      </c>
      <c r="H311" s="237"/>
      <c r="I311" s="237"/>
      <c r="J311" s="238"/>
      <c r="K311" s="230" t="s">
        <v>257</v>
      </c>
      <c r="L311" s="231"/>
      <c r="M311" s="231"/>
      <c r="N311" s="231"/>
      <c r="O311" s="232"/>
      <c r="P311" s="4"/>
      <c r="Q311" s="5"/>
      <c r="R311" s="221" t="s">
        <v>770</v>
      </c>
      <c r="S311" s="222"/>
      <c r="T311" s="222"/>
      <c r="U311" s="223"/>
      <c r="V311" s="156"/>
      <c r="W311" s="157"/>
      <c r="X311" s="157"/>
      <c r="Y311" s="158"/>
      <c r="Z311" s="75"/>
    </row>
    <row r="312" spans="1:26" ht="30" customHeight="1" x14ac:dyDescent="0.15">
      <c r="B312" s="75"/>
      <c r="D312" s="289"/>
      <c r="E312" s="290"/>
      <c r="F312" s="124" t="s">
        <v>755</v>
      </c>
      <c r="G312" s="236" t="s">
        <v>575</v>
      </c>
      <c r="H312" s="237"/>
      <c r="I312" s="237"/>
      <c r="J312" s="238"/>
      <c r="K312" s="230" t="s">
        <v>71</v>
      </c>
      <c r="L312" s="231"/>
      <c r="M312" s="231"/>
      <c r="N312" s="231"/>
      <c r="O312" s="232"/>
      <c r="P312" s="4"/>
      <c r="Q312" s="5"/>
      <c r="R312" s="224"/>
      <c r="S312" s="225"/>
      <c r="T312" s="225"/>
      <c r="U312" s="226"/>
      <c r="V312" s="159"/>
      <c r="W312" s="160"/>
      <c r="X312" s="160"/>
      <c r="Y312" s="161"/>
      <c r="Z312" s="75"/>
    </row>
    <row r="313" spans="1:26" ht="30" customHeight="1" x14ac:dyDescent="0.15">
      <c r="B313" s="75"/>
      <c r="D313" s="289"/>
      <c r="E313" s="290"/>
      <c r="F313" s="124" t="s">
        <v>756</v>
      </c>
      <c r="G313" s="236" t="s">
        <v>70</v>
      </c>
      <c r="H313" s="237"/>
      <c r="I313" s="237"/>
      <c r="J313" s="238"/>
      <c r="K313" s="230" t="s">
        <v>258</v>
      </c>
      <c r="L313" s="231"/>
      <c r="M313" s="231"/>
      <c r="N313" s="231"/>
      <c r="O313" s="232"/>
      <c r="P313" s="4"/>
      <c r="Q313" s="5"/>
      <c r="R313" s="233"/>
      <c r="S313" s="234"/>
      <c r="T313" s="234"/>
      <c r="U313" s="235"/>
      <c r="V313" s="159"/>
      <c r="W313" s="160"/>
      <c r="X313" s="160"/>
      <c r="Y313" s="161"/>
      <c r="Z313" s="75"/>
    </row>
    <row r="314" spans="1:26" ht="30" customHeight="1" x14ac:dyDescent="0.15">
      <c r="A314" s="26"/>
      <c r="B314" s="15"/>
      <c r="C314" s="38"/>
      <c r="D314" s="289"/>
      <c r="E314" s="290"/>
      <c r="F314" s="124" t="s">
        <v>757</v>
      </c>
      <c r="G314" s="236" t="s">
        <v>576</v>
      </c>
      <c r="H314" s="237"/>
      <c r="I314" s="237"/>
      <c r="J314" s="238"/>
      <c r="K314" s="230" t="s">
        <v>259</v>
      </c>
      <c r="L314" s="231"/>
      <c r="M314" s="231"/>
      <c r="N314" s="231"/>
      <c r="O314" s="232"/>
      <c r="P314" s="4"/>
      <c r="Q314" s="5"/>
      <c r="R314" s="221" t="s">
        <v>771</v>
      </c>
      <c r="S314" s="222"/>
      <c r="T314" s="222"/>
      <c r="U314" s="223"/>
      <c r="V314" s="159"/>
      <c r="W314" s="160"/>
      <c r="X314" s="160"/>
      <c r="Y314" s="161"/>
      <c r="Z314" s="36"/>
    </row>
    <row r="315" spans="1:26" ht="30" customHeight="1" x14ac:dyDescent="0.15">
      <c r="B315" s="75"/>
      <c r="D315" s="289"/>
      <c r="E315" s="290"/>
      <c r="F315" s="124" t="s">
        <v>758</v>
      </c>
      <c r="G315" s="236" t="s">
        <v>577</v>
      </c>
      <c r="H315" s="237"/>
      <c r="I315" s="237"/>
      <c r="J315" s="238"/>
      <c r="K315" s="230" t="s">
        <v>260</v>
      </c>
      <c r="L315" s="231"/>
      <c r="M315" s="231"/>
      <c r="N315" s="231"/>
      <c r="O315" s="232"/>
      <c r="P315" s="4"/>
      <c r="Q315" s="5"/>
      <c r="R315" s="224"/>
      <c r="S315" s="225"/>
      <c r="T315" s="225"/>
      <c r="U315" s="226"/>
      <c r="V315" s="159"/>
      <c r="W315" s="160"/>
      <c r="X315" s="160"/>
      <c r="Y315" s="161"/>
      <c r="Z315" s="75"/>
    </row>
    <row r="316" spans="1:26" ht="60" customHeight="1" x14ac:dyDescent="0.15">
      <c r="B316" s="75"/>
      <c r="D316" s="289"/>
      <c r="E316" s="290"/>
      <c r="F316" s="124" t="s">
        <v>759</v>
      </c>
      <c r="G316" s="236" t="s">
        <v>578</v>
      </c>
      <c r="H316" s="237"/>
      <c r="I316" s="237"/>
      <c r="J316" s="238"/>
      <c r="K316" s="230" t="s">
        <v>261</v>
      </c>
      <c r="L316" s="231"/>
      <c r="M316" s="231"/>
      <c r="N316" s="231"/>
      <c r="O316" s="232"/>
      <c r="P316" s="4"/>
      <c r="Q316" s="5"/>
      <c r="R316" s="233" t="s">
        <v>772</v>
      </c>
      <c r="S316" s="234"/>
      <c r="T316" s="234"/>
      <c r="U316" s="235"/>
      <c r="V316" s="159"/>
      <c r="W316" s="160"/>
      <c r="X316" s="160"/>
      <c r="Y316" s="161"/>
      <c r="Z316" s="75"/>
    </row>
    <row r="317" spans="1:26" ht="30" customHeight="1" x14ac:dyDescent="0.15">
      <c r="A317" s="125">
        <f>IFERROR(IF(AND($P317="○",TRIM($V317)=""),1001,0),3)</f>
        <v>0</v>
      </c>
      <c r="B317" s="75"/>
      <c r="D317" s="291"/>
      <c r="E317" s="292"/>
      <c r="F317" s="124" t="s">
        <v>760</v>
      </c>
      <c r="G317" s="236" t="s">
        <v>627</v>
      </c>
      <c r="H317" s="237"/>
      <c r="I317" s="237"/>
      <c r="J317" s="238"/>
      <c r="K317" s="239"/>
      <c r="L317" s="240"/>
      <c r="M317" s="240"/>
      <c r="N317" s="240"/>
      <c r="O317" s="241"/>
      <c r="P317" s="4"/>
      <c r="Q317" s="5"/>
      <c r="R317" s="233"/>
      <c r="S317" s="234"/>
      <c r="T317" s="234"/>
      <c r="U317" s="235"/>
      <c r="V317" s="162"/>
      <c r="W317" s="163"/>
      <c r="X317" s="163"/>
      <c r="Y317" s="164"/>
      <c r="Z317" s="75"/>
    </row>
    <row r="318" spans="1:26" ht="45" customHeight="1" x14ac:dyDescent="0.15">
      <c r="B318" s="75"/>
      <c r="D318" s="287" t="s">
        <v>262</v>
      </c>
      <c r="E318" s="288"/>
      <c r="F318" s="124" t="s">
        <v>761</v>
      </c>
      <c r="G318" s="236" t="s">
        <v>76</v>
      </c>
      <c r="H318" s="237"/>
      <c r="I318" s="237"/>
      <c r="J318" s="238"/>
      <c r="K318" s="230" t="s">
        <v>263</v>
      </c>
      <c r="L318" s="231"/>
      <c r="M318" s="231"/>
      <c r="N318" s="231"/>
      <c r="O318" s="232"/>
      <c r="P318" s="4"/>
      <c r="Q318" s="5"/>
      <c r="R318" s="233" t="s">
        <v>632</v>
      </c>
      <c r="S318" s="234"/>
      <c r="T318" s="234"/>
      <c r="U318" s="235"/>
      <c r="V318" s="165"/>
      <c r="W318" s="166"/>
      <c r="X318" s="166"/>
      <c r="Y318" s="167"/>
      <c r="Z318" s="75"/>
    </row>
    <row r="319" spans="1:26" ht="30" customHeight="1" x14ac:dyDescent="0.15">
      <c r="B319" s="75"/>
      <c r="D319" s="289"/>
      <c r="E319" s="290"/>
      <c r="F319" s="124" t="s">
        <v>762</v>
      </c>
      <c r="G319" s="236" t="s">
        <v>75</v>
      </c>
      <c r="H319" s="237"/>
      <c r="I319" s="237"/>
      <c r="J319" s="238"/>
      <c r="K319" s="230" t="s">
        <v>264</v>
      </c>
      <c r="L319" s="231"/>
      <c r="M319" s="231"/>
      <c r="N319" s="231"/>
      <c r="O319" s="232"/>
      <c r="P319" s="4"/>
      <c r="Q319" s="5"/>
      <c r="R319" s="233"/>
      <c r="S319" s="234"/>
      <c r="T319" s="234"/>
      <c r="U319" s="235"/>
      <c r="V319" s="165"/>
      <c r="W319" s="166"/>
      <c r="X319" s="166"/>
      <c r="Y319" s="167"/>
      <c r="Z319" s="75"/>
    </row>
    <row r="320" spans="1:26" ht="30" customHeight="1" x14ac:dyDescent="0.15">
      <c r="B320" s="75"/>
      <c r="D320" s="289"/>
      <c r="E320" s="290"/>
      <c r="F320" s="124">
        <v>1003</v>
      </c>
      <c r="G320" s="236" t="s">
        <v>74</v>
      </c>
      <c r="H320" s="237"/>
      <c r="I320" s="237"/>
      <c r="J320" s="238"/>
      <c r="K320" s="230" t="s">
        <v>265</v>
      </c>
      <c r="L320" s="231"/>
      <c r="M320" s="231"/>
      <c r="N320" s="231"/>
      <c r="O320" s="232"/>
      <c r="P320" s="4"/>
      <c r="Q320" s="5"/>
      <c r="R320" s="233"/>
      <c r="S320" s="234"/>
      <c r="T320" s="234"/>
      <c r="U320" s="235"/>
      <c r="V320" s="165"/>
      <c r="W320" s="166"/>
      <c r="X320" s="166"/>
      <c r="Y320" s="167"/>
      <c r="Z320" s="75"/>
    </row>
    <row r="321" spans="1:26" ht="30" customHeight="1" x14ac:dyDescent="0.15">
      <c r="B321" s="75"/>
      <c r="D321" s="291"/>
      <c r="E321" s="292"/>
      <c r="F321" s="124" t="s">
        <v>763</v>
      </c>
      <c r="G321" s="236" t="s">
        <v>266</v>
      </c>
      <c r="H321" s="237"/>
      <c r="I321" s="237"/>
      <c r="J321" s="238"/>
      <c r="K321" s="230" t="s">
        <v>267</v>
      </c>
      <c r="L321" s="231"/>
      <c r="M321" s="231"/>
      <c r="N321" s="231"/>
      <c r="O321" s="232"/>
      <c r="P321" s="4"/>
      <c r="Q321" s="5"/>
      <c r="R321" s="233"/>
      <c r="S321" s="234"/>
      <c r="T321" s="234"/>
      <c r="U321" s="235"/>
      <c r="V321" s="468"/>
      <c r="W321" s="469"/>
      <c r="X321" s="469"/>
      <c r="Y321" s="470"/>
      <c r="Z321" s="75"/>
    </row>
    <row r="322" spans="1:26" ht="60" customHeight="1" x14ac:dyDescent="0.15">
      <c r="B322" s="75"/>
      <c r="D322" s="287" t="s">
        <v>268</v>
      </c>
      <c r="E322" s="288"/>
      <c r="F322" s="124">
        <v>1101</v>
      </c>
      <c r="G322" s="236" t="s">
        <v>269</v>
      </c>
      <c r="H322" s="237"/>
      <c r="I322" s="237"/>
      <c r="J322" s="238"/>
      <c r="K322" s="230" t="s">
        <v>270</v>
      </c>
      <c r="L322" s="231"/>
      <c r="M322" s="231"/>
      <c r="N322" s="231"/>
      <c r="O322" s="232"/>
      <c r="P322" s="4"/>
      <c r="Q322" s="5"/>
      <c r="R322" s="233"/>
      <c r="S322" s="234"/>
      <c r="T322" s="234"/>
      <c r="U322" s="234"/>
      <c r="V322" s="156"/>
      <c r="W322" s="157"/>
      <c r="X322" s="157"/>
      <c r="Y322" s="158"/>
      <c r="Z322" s="75"/>
    </row>
    <row r="323" spans="1:26" ht="30" customHeight="1" x14ac:dyDescent="0.15">
      <c r="B323" s="75"/>
      <c r="D323" s="289"/>
      <c r="E323" s="290"/>
      <c r="F323" s="124">
        <v>1102</v>
      </c>
      <c r="G323" s="236" t="s">
        <v>72</v>
      </c>
      <c r="H323" s="237"/>
      <c r="I323" s="237"/>
      <c r="J323" s="238"/>
      <c r="K323" s="230" t="s">
        <v>271</v>
      </c>
      <c r="L323" s="231"/>
      <c r="M323" s="231"/>
      <c r="N323" s="231"/>
      <c r="O323" s="232"/>
      <c r="P323" s="4"/>
      <c r="Q323" s="5"/>
      <c r="R323" s="233"/>
      <c r="S323" s="234"/>
      <c r="T323" s="234"/>
      <c r="U323" s="234"/>
      <c r="V323" s="159"/>
      <c r="W323" s="160"/>
      <c r="X323" s="160"/>
      <c r="Y323" s="161"/>
      <c r="Z323" s="75"/>
    </row>
    <row r="324" spans="1:26" ht="30" customHeight="1" x14ac:dyDescent="0.15">
      <c r="B324" s="75"/>
      <c r="D324" s="289"/>
      <c r="E324" s="290"/>
      <c r="F324" s="124">
        <v>1103</v>
      </c>
      <c r="G324" s="236" t="s">
        <v>272</v>
      </c>
      <c r="H324" s="237"/>
      <c r="I324" s="237"/>
      <c r="J324" s="238"/>
      <c r="K324" s="230" t="s">
        <v>273</v>
      </c>
      <c r="L324" s="231"/>
      <c r="M324" s="231"/>
      <c r="N324" s="231"/>
      <c r="O324" s="232"/>
      <c r="P324" s="4"/>
      <c r="Q324" s="5"/>
      <c r="R324" s="233"/>
      <c r="S324" s="234"/>
      <c r="T324" s="234"/>
      <c r="U324" s="234"/>
      <c r="V324" s="159"/>
      <c r="W324" s="160"/>
      <c r="X324" s="160"/>
      <c r="Y324" s="161"/>
      <c r="Z324" s="75"/>
    </row>
    <row r="325" spans="1:26" ht="30" customHeight="1" x14ac:dyDescent="0.15">
      <c r="B325" s="75"/>
      <c r="D325" s="289"/>
      <c r="E325" s="290"/>
      <c r="F325" s="124">
        <v>1104</v>
      </c>
      <c r="G325" s="236" t="s">
        <v>73</v>
      </c>
      <c r="H325" s="237"/>
      <c r="I325" s="237"/>
      <c r="J325" s="238"/>
      <c r="K325" s="230" t="s">
        <v>274</v>
      </c>
      <c r="L325" s="231"/>
      <c r="M325" s="231"/>
      <c r="N325" s="231"/>
      <c r="O325" s="232"/>
      <c r="P325" s="4"/>
      <c r="Q325" s="5"/>
      <c r="R325" s="233"/>
      <c r="S325" s="234"/>
      <c r="T325" s="234"/>
      <c r="U325" s="234"/>
      <c r="V325" s="159"/>
      <c r="W325" s="160"/>
      <c r="X325" s="160"/>
      <c r="Y325" s="161"/>
      <c r="Z325" s="75"/>
    </row>
    <row r="326" spans="1:26" ht="30" customHeight="1" x14ac:dyDescent="0.15">
      <c r="A326" s="125">
        <f>IFERROR(IF(AND($P326="○",TRIM($V326)=""),1001,0),3)</f>
        <v>0</v>
      </c>
      <c r="B326" s="75"/>
      <c r="D326" s="291"/>
      <c r="E326" s="292"/>
      <c r="F326" s="124">
        <v>1199</v>
      </c>
      <c r="G326" s="236" t="s">
        <v>531</v>
      </c>
      <c r="H326" s="237"/>
      <c r="I326" s="237"/>
      <c r="J326" s="238"/>
      <c r="K326" s="239"/>
      <c r="L326" s="240"/>
      <c r="M326" s="240"/>
      <c r="N326" s="240"/>
      <c r="O326" s="241"/>
      <c r="P326" s="4"/>
      <c r="Q326" s="5"/>
      <c r="R326" s="233"/>
      <c r="S326" s="234"/>
      <c r="T326" s="234"/>
      <c r="U326" s="234"/>
      <c r="V326" s="162"/>
      <c r="W326" s="163"/>
      <c r="X326" s="163"/>
      <c r="Y326" s="164"/>
      <c r="Z326" s="75"/>
    </row>
    <row r="327" spans="1:26" ht="30" customHeight="1" x14ac:dyDescent="0.15">
      <c r="A327" s="26"/>
      <c r="B327" s="15"/>
      <c r="C327" s="38"/>
      <c r="D327" s="287" t="s">
        <v>275</v>
      </c>
      <c r="E327" s="288"/>
      <c r="F327" s="124">
        <v>1201</v>
      </c>
      <c r="G327" s="236" t="s">
        <v>276</v>
      </c>
      <c r="H327" s="237"/>
      <c r="I327" s="237"/>
      <c r="J327" s="238"/>
      <c r="K327" s="230" t="s">
        <v>277</v>
      </c>
      <c r="L327" s="231"/>
      <c r="M327" s="231"/>
      <c r="N327" s="231"/>
      <c r="O327" s="232"/>
      <c r="P327" s="4"/>
      <c r="Q327" s="5"/>
      <c r="R327" s="233"/>
      <c r="S327" s="234"/>
      <c r="T327" s="234"/>
      <c r="U327" s="234"/>
      <c r="V327" s="156"/>
      <c r="W327" s="157"/>
      <c r="X327" s="157"/>
      <c r="Y327" s="158"/>
      <c r="Z327" s="36"/>
    </row>
    <row r="328" spans="1:26" ht="30" customHeight="1" x14ac:dyDescent="0.15">
      <c r="B328" s="75"/>
      <c r="D328" s="289"/>
      <c r="E328" s="290"/>
      <c r="F328" s="124">
        <v>1202</v>
      </c>
      <c r="G328" s="236" t="s">
        <v>278</v>
      </c>
      <c r="H328" s="237"/>
      <c r="I328" s="237"/>
      <c r="J328" s="238"/>
      <c r="K328" s="230" t="s">
        <v>279</v>
      </c>
      <c r="L328" s="231"/>
      <c r="M328" s="231"/>
      <c r="N328" s="231"/>
      <c r="O328" s="232"/>
      <c r="P328" s="4"/>
      <c r="Q328" s="5"/>
      <c r="R328" s="233"/>
      <c r="S328" s="234"/>
      <c r="T328" s="234"/>
      <c r="U328" s="234"/>
      <c r="V328" s="159"/>
      <c r="W328" s="160"/>
      <c r="X328" s="160"/>
      <c r="Y328" s="161"/>
      <c r="Z328" s="75"/>
    </row>
    <row r="329" spans="1:26" ht="30" customHeight="1" x14ac:dyDescent="0.15">
      <c r="B329" s="75"/>
      <c r="D329" s="289"/>
      <c r="E329" s="290"/>
      <c r="F329" s="124">
        <v>1203</v>
      </c>
      <c r="G329" s="236" t="s">
        <v>280</v>
      </c>
      <c r="H329" s="237"/>
      <c r="I329" s="237"/>
      <c r="J329" s="238"/>
      <c r="K329" s="230" t="s">
        <v>281</v>
      </c>
      <c r="L329" s="231"/>
      <c r="M329" s="231"/>
      <c r="N329" s="231"/>
      <c r="O329" s="232"/>
      <c r="P329" s="4"/>
      <c r="Q329" s="5"/>
      <c r="R329" s="233"/>
      <c r="S329" s="234"/>
      <c r="T329" s="234"/>
      <c r="U329" s="234"/>
      <c r="V329" s="159"/>
      <c r="W329" s="160"/>
      <c r="X329" s="160"/>
      <c r="Y329" s="161"/>
      <c r="Z329" s="75"/>
    </row>
    <row r="330" spans="1:26" ht="30" customHeight="1" x14ac:dyDescent="0.15">
      <c r="B330" s="75"/>
      <c r="D330" s="289"/>
      <c r="E330" s="290"/>
      <c r="F330" s="124">
        <v>1204</v>
      </c>
      <c r="G330" s="236" t="s">
        <v>282</v>
      </c>
      <c r="H330" s="237"/>
      <c r="I330" s="237"/>
      <c r="J330" s="238"/>
      <c r="K330" s="230" t="s">
        <v>283</v>
      </c>
      <c r="L330" s="231"/>
      <c r="M330" s="231"/>
      <c r="N330" s="231"/>
      <c r="O330" s="232"/>
      <c r="P330" s="4"/>
      <c r="Q330" s="5"/>
      <c r="R330" s="233"/>
      <c r="S330" s="234"/>
      <c r="T330" s="234"/>
      <c r="U330" s="234"/>
      <c r="V330" s="159"/>
      <c r="W330" s="160"/>
      <c r="X330" s="160"/>
      <c r="Y330" s="161"/>
      <c r="Z330" s="75"/>
    </row>
    <row r="331" spans="1:26" ht="30" customHeight="1" x14ac:dyDescent="0.15">
      <c r="B331" s="75"/>
      <c r="D331" s="289"/>
      <c r="E331" s="290"/>
      <c r="F331" s="124">
        <v>1205</v>
      </c>
      <c r="G331" s="236" t="s">
        <v>65</v>
      </c>
      <c r="H331" s="237"/>
      <c r="I331" s="237"/>
      <c r="J331" s="238"/>
      <c r="K331" s="230" t="s">
        <v>284</v>
      </c>
      <c r="L331" s="231"/>
      <c r="M331" s="231"/>
      <c r="N331" s="231"/>
      <c r="O331" s="232"/>
      <c r="P331" s="4"/>
      <c r="Q331" s="5"/>
      <c r="R331" s="233"/>
      <c r="S331" s="234"/>
      <c r="T331" s="234"/>
      <c r="U331" s="234"/>
      <c r="V331" s="159"/>
      <c r="W331" s="160"/>
      <c r="X331" s="160"/>
      <c r="Y331" s="161"/>
      <c r="Z331" s="75"/>
    </row>
    <row r="332" spans="1:26" ht="30" customHeight="1" x14ac:dyDescent="0.15">
      <c r="B332" s="75"/>
      <c r="D332" s="289"/>
      <c r="E332" s="290"/>
      <c r="F332" s="124">
        <v>1206</v>
      </c>
      <c r="G332" s="236" t="s">
        <v>285</v>
      </c>
      <c r="H332" s="237"/>
      <c r="I332" s="237"/>
      <c r="J332" s="238"/>
      <c r="K332" s="230" t="s">
        <v>286</v>
      </c>
      <c r="L332" s="231"/>
      <c r="M332" s="231"/>
      <c r="N332" s="231"/>
      <c r="O332" s="232"/>
      <c r="P332" s="4"/>
      <c r="Q332" s="5"/>
      <c r="R332" s="233"/>
      <c r="S332" s="234"/>
      <c r="T332" s="234"/>
      <c r="U332" s="234"/>
      <c r="V332" s="159"/>
      <c r="W332" s="160"/>
      <c r="X332" s="160"/>
      <c r="Y332" s="161"/>
      <c r="Z332" s="75"/>
    </row>
    <row r="333" spans="1:26" ht="30" customHeight="1" x14ac:dyDescent="0.15">
      <c r="B333" s="75"/>
      <c r="D333" s="289"/>
      <c r="E333" s="290"/>
      <c r="F333" s="124">
        <v>1207</v>
      </c>
      <c r="G333" s="236" t="s">
        <v>287</v>
      </c>
      <c r="H333" s="237"/>
      <c r="I333" s="237"/>
      <c r="J333" s="238"/>
      <c r="K333" s="230" t="s">
        <v>288</v>
      </c>
      <c r="L333" s="231"/>
      <c r="M333" s="231"/>
      <c r="N333" s="231"/>
      <c r="O333" s="232"/>
      <c r="P333" s="4"/>
      <c r="Q333" s="5"/>
      <c r="R333" s="233"/>
      <c r="S333" s="234"/>
      <c r="T333" s="234"/>
      <c r="U333" s="234"/>
      <c r="V333" s="159"/>
      <c r="W333" s="160"/>
      <c r="X333" s="160"/>
      <c r="Y333" s="161"/>
      <c r="Z333" s="75"/>
    </row>
    <row r="334" spans="1:26" ht="30" customHeight="1" x14ac:dyDescent="0.15">
      <c r="B334" s="75"/>
      <c r="D334" s="289"/>
      <c r="E334" s="290"/>
      <c r="F334" s="124">
        <v>1208</v>
      </c>
      <c r="G334" s="236" t="s">
        <v>625</v>
      </c>
      <c r="H334" s="237"/>
      <c r="I334" s="237"/>
      <c r="J334" s="238"/>
      <c r="K334" s="230" t="s">
        <v>629</v>
      </c>
      <c r="L334" s="231"/>
      <c r="M334" s="231"/>
      <c r="N334" s="231"/>
      <c r="O334" s="232"/>
      <c r="P334" s="4"/>
      <c r="Q334" s="5"/>
      <c r="R334" s="233" t="s">
        <v>626</v>
      </c>
      <c r="S334" s="234"/>
      <c r="T334" s="234"/>
      <c r="U334" s="234"/>
      <c r="V334" s="128"/>
      <c r="W334" s="129"/>
      <c r="X334" s="129"/>
      <c r="Y334" s="130"/>
      <c r="Z334" s="75"/>
    </row>
    <row r="335" spans="1:26" ht="30" customHeight="1" x14ac:dyDescent="0.15">
      <c r="A335" s="125">
        <f>IFERROR(IF(AND($P335="○",TRIM($V335)=""),1001,0),3)</f>
        <v>0</v>
      </c>
      <c r="B335" s="75"/>
      <c r="D335" s="291"/>
      <c r="E335" s="292"/>
      <c r="F335" s="124">
        <v>1299</v>
      </c>
      <c r="G335" s="236" t="s">
        <v>532</v>
      </c>
      <c r="H335" s="237"/>
      <c r="I335" s="237"/>
      <c r="J335" s="238"/>
      <c r="K335" s="239"/>
      <c r="L335" s="240"/>
      <c r="M335" s="240"/>
      <c r="N335" s="240"/>
      <c r="O335" s="241"/>
      <c r="P335" s="4"/>
      <c r="Q335" s="5"/>
      <c r="R335" s="233"/>
      <c r="S335" s="234"/>
      <c r="T335" s="234"/>
      <c r="U335" s="234"/>
      <c r="V335" s="162"/>
      <c r="W335" s="163"/>
      <c r="X335" s="163"/>
      <c r="Y335" s="164"/>
      <c r="Z335" s="75"/>
    </row>
    <row r="336" spans="1:26" ht="30" customHeight="1" x14ac:dyDescent="0.15">
      <c r="B336" s="75"/>
      <c r="D336" s="287" t="s">
        <v>289</v>
      </c>
      <c r="E336" s="288"/>
      <c r="F336" s="124">
        <v>1301</v>
      </c>
      <c r="G336" s="236" t="s">
        <v>290</v>
      </c>
      <c r="H336" s="237"/>
      <c r="I336" s="237"/>
      <c r="J336" s="238"/>
      <c r="K336" s="230" t="s">
        <v>291</v>
      </c>
      <c r="L336" s="231"/>
      <c r="M336" s="231"/>
      <c r="N336" s="231"/>
      <c r="O336" s="232"/>
      <c r="P336" s="4"/>
      <c r="Q336" s="5"/>
      <c r="R336" s="233"/>
      <c r="S336" s="234"/>
      <c r="T336" s="234"/>
      <c r="U336" s="235"/>
      <c r="V336" s="156"/>
      <c r="W336" s="157"/>
      <c r="X336" s="157"/>
      <c r="Y336" s="158"/>
      <c r="Z336" s="75"/>
    </row>
    <row r="337" spans="1:26" ht="30" customHeight="1" x14ac:dyDescent="0.15">
      <c r="B337" s="75"/>
      <c r="D337" s="289"/>
      <c r="E337" s="290"/>
      <c r="F337" s="124">
        <v>1302</v>
      </c>
      <c r="G337" s="236" t="s">
        <v>292</v>
      </c>
      <c r="H337" s="237"/>
      <c r="I337" s="237"/>
      <c r="J337" s="238"/>
      <c r="K337" s="230" t="s">
        <v>293</v>
      </c>
      <c r="L337" s="231"/>
      <c r="M337" s="231"/>
      <c r="N337" s="231"/>
      <c r="O337" s="232"/>
      <c r="P337" s="4"/>
      <c r="Q337" s="5"/>
      <c r="R337" s="233"/>
      <c r="S337" s="234"/>
      <c r="T337" s="234"/>
      <c r="U337" s="235"/>
      <c r="V337" s="159"/>
      <c r="W337" s="160"/>
      <c r="X337" s="160"/>
      <c r="Y337" s="161"/>
      <c r="Z337" s="75"/>
    </row>
    <row r="338" spans="1:26" ht="30" customHeight="1" x14ac:dyDescent="0.15">
      <c r="B338" s="75"/>
      <c r="D338" s="289"/>
      <c r="E338" s="290"/>
      <c r="F338" s="124">
        <v>1303</v>
      </c>
      <c r="G338" s="236" t="s">
        <v>294</v>
      </c>
      <c r="H338" s="237"/>
      <c r="I338" s="237"/>
      <c r="J338" s="238"/>
      <c r="K338" s="230" t="s">
        <v>295</v>
      </c>
      <c r="L338" s="231"/>
      <c r="M338" s="231"/>
      <c r="N338" s="231"/>
      <c r="O338" s="232"/>
      <c r="P338" s="4"/>
      <c r="Q338" s="5"/>
      <c r="R338" s="233"/>
      <c r="S338" s="234"/>
      <c r="T338" s="234"/>
      <c r="U338" s="235"/>
      <c r="V338" s="159"/>
      <c r="W338" s="160"/>
      <c r="X338" s="160"/>
      <c r="Y338" s="161"/>
      <c r="Z338" s="75"/>
    </row>
    <row r="339" spans="1:26" ht="45" customHeight="1" x14ac:dyDescent="0.15">
      <c r="B339" s="75"/>
      <c r="D339" s="289"/>
      <c r="E339" s="290"/>
      <c r="F339" s="124">
        <v>1304</v>
      </c>
      <c r="G339" s="236" t="s">
        <v>296</v>
      </c>
      <c r="H339" s="237"/>
      <c r="I339" s="237"/>
      <c r="J339" s="238"/>
      <c r="K339" s="230" t="s">
        <v>869</v>
      </c>
      <c r="L339" s="231"/>
      <c r="M339" s="231"/>
      <c r="N339" s="231"/>
      <c r="O339" s="232"/>
      <c r="P339" s="4"/>
      <c r="Q339" s="5"/>
      <c r="R339" s="233" t="s">
        <v>634</v>
      </c>
      <c r="S339" s="234"/>
      <c r="T339" s="234"/>
      <c r="U339" s="235"/>
      <c r="V339" s="159"/>
      <c r="W339" s="160"/>
      <c r="X339" s="160"/>
      <c r="Y339" s="161"/>
      <c r="Z339" s="75"/>
    </row>
    <row r="340" spans="1:26" ht="30" customHeight="1" x14ac:dyDescent="0.15">
      <c r="B340" s="75"/>
      <c r="D340" s="289"/>
      <c r="E340" s="290"/>
      <c r="F340" s="124">
        <v>1305</v>
      </c>
      <c r="G340" s="236" t="s">
        <v>297</v>
      </c>
      <c r="H340" s="237"/>
      <c r="I340" s="237"/>
      <c r="J340" s="238"/>
      <c r="K340" s="230" t="s">
        <v>298</v>
      </c>
      <c r="L340" s="231"/>
      <c r="M340" s="231"/>
      <c r="N340" s="231"/>
      <c r="O340" s="232"/>
      <c r="P340" s="4"/>
      <c r="Q340" s="5"/>
      <c r="R340" s="233"/>
      <c r="S340" s="234"/>
      <c r="T340" s="234"/>
      <c r="U340" s="235"/>
      <c r="V340" s="159"/>
      <c r="W340" s="160"/>
      <c r="X340" s="160"/>
      <c r="Y340" s="161"/>
      <c r="Z340" s="75"/>
    </row>
    <row r="341" spans="1:26" ht="30" customHeight="1" x14ac:dyDescent="0.15">
      <c r="A341" s="26">
        <f>IFERROR(IF(AND($P341="○",TRIM($V341)=""),1001,0),3)</f>
        <v>0</v>
      </c>
      <c r="B341" s="15"/>
      <c r="C341" s="38"/>
      <c r="D341" s="291"/>
      <c r="E341" s="292"/>
      <c r="F341" s="124">
        <v>1399</v>
      </c>
      <c r="G341" s="236" t="s">
        <v>533</v>
      </c>
      <c r="H341" s="237"/>
      <c r="I341" s="237"/>
      <c r="J341" s="238"/>
      <c r="K341" s="239"/>
      <c r="L341" s="240"/>
      <c r="M341" s="240"/>
      <c r="N341" s="240"/>
      <c r="O341" s="241"/>
      <c r="P341" s="4"/>
      <c r="Q341" s="5"/>
      <c r="R341" s="233"/>
      <c r="S341" s="234"/>
      <c r="T341" s="234"/>
      <c r="U341" s="235"/>
      <c r="V341" s="162"/>
      <c r="W341" s="163"/>
      <c r="X341" s="163"/>
      <c r="Y341" s="164"/>
      <c r="Z341" s="36"/>
    </row>
    <row r="342" spans="1:26" ht="60" customHeight="1" x14ac:dyDescent="0.15">
      <c r="B342" s="75"/>
      <c r="D342" s="287" t="s">
        <v>299</v>
      </c>
      <c r="E342" s="288"/>
      <c r="F342" s="124">
        <v>1401</v>
      </c>
      <c r="G342" s="236" t="s">
        <v>579</v>
      </c>
      <c r="H342" s="237"/>
      <c r="I342" s="237"/>
      <c r="J342" s="238"/>
      <c r="K342" s="230" t="s">
        <v>300</v>
      </c>
      <c r="L342" s="231"/>
      <c r="M342" s="231"/>
      <c r="N342" s="231"/>
      <c r="O342" s="232"/>
      <c r="P342" s="4"/>
      <c r="Q342" s="5"/>
      <c r="R342" s="233" t="s">
        <v>773</v>
      </c>
      <c r="S342" s="234"/>
      <c r="T342" s="234"/>
      <c r="U342" s="235"/>
      <c r="V342" s="165"/>
      <c r="W342" s="166"/>
      <c r="X342" s="166"/>
      <c r="Y342" s="167"/>
      <c r="Z342" s="75"/>
    </row>
    <row r="343" spans="1:26" ht="30" customHeight="1" x14ac:dyDescent="0.15">
      <c r="B343" s="75"/>
      <c r="D343" s="291"/>
      <c r="E343" s="292"/>
      <c r="F343" s="124">
        <v>1402</v>
      </c>
      <c r="G343" s="236" t="s">
        <v>67</v>
      </c>
      <c r="H343" s="237"/>
      <c r="I343" s="237"/>
      <c r="J343" s="238"/>
      <c r="K343" s="230" t="s">
        <v>301</v>
      </c>
      <c r="L343" s="231"/>
      <c r="M343" s="231"/>
      <c r="N343" s="231"/>
      <c r="O343" s="232"/>
      <c r="P343" s="4"/>
      <c r="Q343" s="5"/>
      <c r="R343" s="233"/>
      <c r="S343" s="234"/>
      <c r="T343" s="234"/>
      <c r="U343" s="235"/>
      <c r="V343" s="165"/>
      <c r="W343" s="166"/>
      <c r="X343" s="166"/>
      <c r="Y343" s="167"/>
      <c r="Z343" s="75"/>
    </row>
    <row r="344" spans="1:26" ht="75" customHeight="1" x14ac:dyDescent="0.15">
      <c r="B344" s="75"/>
      <c r="D344" s="287" t="s">
        <v>863</v>
      </c>
      <c r="E344" s="288"/>
      <c r="F344" s="124">
        <v>1501</v>
      </c>
      <c r="G344" s="236" t="s">
        <v>69</v>
      </c>
      <c r="H344" s="237"/>
      <c r="I344" s="237"/>
      <c r="J344" s="238"/>
      <c r="K344" s="230" t="s">
        <v>557</v>
      </c>
      <c r="L344" s="231"/>
      <c r="M344" s="231"/>
      <c r="N344" s="231"/>
      <c r="O344" s="232"/>
      <c r="P344" s="4"/>
      <c r="Q344" s="5"/>
      <c r="R344" s="221" t="s">
        <v>864</v>
      </c>
      <c r="S344" s="222"/>
      <c r="T344" s="222"/>
      <c r="U344" s="223"/>
      <c r="V344" s="156"/>
      <c r="W344" s="157"/>
      <c r="X344" s="157"/>
      <c r="Y344" s="158"/>
      <c r="Z344" s="75"/>
    </row>
    <row r="345" spans="1:26" ht="60" customHeight="1" x14ac:dyDescent="0.15">
      <c r="B345" s="75"/>
      <c r="D345" s="289"/>
      <c r="E345" s="290"/>
      <c r="F345" s="124">
        <v>1502</v>
      </c>
      <c r="G345" s="236" t="s">
        <v>68</v>
      </c>
      <c r="H345" s="237"/>
      <c r="I345" s="237"/>
      <c r="J345" s="238"/>
      <c r="K345" s="230" t="s">
        <v>302</v>
      </c>
      <c r="L345" s="231"/>
      <c r="M345" s="231"/>
      <c r="N345" s="231"/>
      <c r="O345" s="232"/>
      <c r="P345" s="4"/>
      <c r="Q345" s="5"/>
      <c r="R345" s="227"/>
      <c r="S345" s="228"/>
      <c r="T345" s="228"/>
      <c r="U345" s="229"/>
      <c r="V345" s="159"/>
      <c r="W345" s="160"/>
      <c r="X345" s="160"/>
      <c r="Y345" s="161"/>
      <c r="Z345" s="75"/>
    </row>
    <row r="346" spans="1:26" ht="45" customHeight="1" x14ac:dyDescent="0.15">
      <c r="B346" s="75"/>
      <c r="D346" s="289"/>
      <c r="E346" s="290"/>
      <c r="F346" s="124">
        <v>1503</v>
      </c>
      <c r="G346" s="236" t="s">
        <v>303</v>
      </c>
      <c r="H346" s="237"/>
      <c r="I346" s="237"/>
      <c r="J346" s="238"/>
      <c r="K346" s="230" t="s">
        <v>304</v>
      </c>
      <c r="L346" s="231"/>
      <c r="M346" s="231"/>
      <c r="N346" s="231"/>
      <c r="O346" s="232"/>
      <c r="P346" s="4"/>
      <c r="Q346" s="5"/>
      <c r="R346" s="227"/>
      <c r="S346" s="228"/>
      <c r="T346" s="228"/>
      <c r="U346" s="229"/>
      <c r="V346" s="159"/>
      <c r="W346" s="160"/>
      <c r="X346" s="160"/>
      <c r="Y346" s="161"/>
      <c r="Z346" s="75"/>
    </row>
    <row r="347" spans="1:26" ht="30" customHeight="1" x14ac:dyDescent="0.15">
      <c r="A347" s="125">
        <f>IFERROR(IF(AND($P347="○",TRIM($V347)=""),1001,0),3)</f>
        <v>0</v>
      </c>
      <c r="B347" s="75"/>
      <c r="D347" s="291"/>
      <c r="E347" s="292"/>
      <c r="F347" s="124">
        <v>1599</v>
      </c>
      <c r="G347" s="236" t="s">
        <v>534</v>
      </c>
      <c r="H347" s="237"/>
      <c r="I347" s="237"/>
      <c r="J347" s="238"/>
      <c r="K347" s="239"/>
      <c r="L347" s="240"/>
      <c r="M347" s="240"/>
      <c r="N347" s="240"/>
      <c r="O347" s="241"/>
      <c r="P347" s="4"/>
      <c r="Q347" s="5"/>
      <c r="R347" s="224"/>
      <c r="S347" s="225"/>
      <c r="T347" s="225"/>
      <c r="U347" s="226"/>
      <c r="V347" s="162"/>
      <c r="W347" s="163"/>
      <c r="X347" s="163"/>
      <c r="Y347" s="164"/>
      <c r="Z347" s="75"/>
    </row>
    <row r="348" spans="1:26" ht="45" customHeight="1" x14ac:dyDescent="0.15">
      <c r="B348" s="75"/>
      <c r="D348" s="287" t="s">
        <v>305</v>
      </c>
      <c r="E348" s="288"/>
      <c r="F348" s="124">
        <v>1601</v>
      </c>
      <c r="G348" s="236" t="s">
        <v>580</v>
      </c>
      <c r="H348" s="237"/>
      <c r="I348" s="237"/>
      <c r="J348" s="238"/>
      <c r="K348" s="230" t="s">
        <v>306</v>
      </c>
      <c r="L348" s="231"/>
      <c r="M348" s="231"/>
      <c r="N348" s="231"/>
      <c r="O348" s="232"/>
      <c r="P348" s="4"/>
      <c r="Q348" s="5"/>
      <c r="R348" s="221" t="s">
        <v>635</v>
      </c>
      <c r="S348" s="222"/>
      <c r="T348" s="222"/>
      <c r="U348" s="223"/>
      <c r="V348" s="156"/>
      <c r="W348" s="157"/>
      <c r="X348" s="157"/>
      <c r="Y348" s="158"/>
      <c r="Z348" s="75"/>
    </row>
    <row r="349" spans="1:26" ht="30" customHeight="1" x14ac:dyDescent="0.15">
      <c r="B349" s="75"/>
      <c r="D349" s="289"/>
      <c r="E349" s="290"/>
      <c r="F349" s="124">
        <v>1602</v>
      </c>
      <c r="G349" s="236" t="s">
        <v>581</v>
      </c>
      <c r="H349" s="237"/>
      <c r="I349" s="237"/>
      <c r="J349" s="238"/>
      <c r="K349" s="230" t="s">
        <v>307</v>
      </c>
      <c r="L349" s="231"/>
      <c r="M349" s="231"/>
      <c r="N349" s="231"/>
      <c r="O349" s="232"/>
      <c r="P349" s="4"/>
      <c r="Q349" s="5"/>
      <c r="R349" s="224"/>
      <c r="S349" s="225"/>
      <c r="T349" s="225"/>
      <c r="U349" s="226"/>
      <c r="V349" s="159"/>
      <c r="W349" s="160"/>
      <c r="X349" s="160"/>
      <c r="Y349" s="161"/>
      <c r="Z349" s="75"/>
    </row>
    <row r="350" spans="1:26" ht="30" customHeight="1" x14ac:dyDescent="0.15">
      <c r="B350" s="75"/>
      <c r="D350" s="289"/>
      <c r="E350" s="290"/>
      <c r="F350" s="124">
        <v>1603</v>
      </c>
      <c r="G350" s="236" t="s">
        <v>308</v>
      </c>
      <c r="H350" s="237"/>
      <c r="I350" s="237"/>
      <c r="J350" s="238"/>
      <c r="K350" s="230" t="s">
        <v>308</v>
      </c>
      <c r="L350" s="231"/>
      <c r="M350" s="231"/>
      <c r="N350" s="231"/>
      <c r="O350" s="232"/>
      <c r="P350" s="4"/>
      <c r="Q350" s="5"/>
      <c r="R350" s="233"/>
      <c r="S350" s="234"/>
      <c r="T350" s="234"/>
      <c r="U350" s="235"/>
      <c r="V350" s="159"/>
      <c r="W350" s="160"/>
      <c r="X350" s="160"/>
      <c r="Y350" s="161"/>
      <c r="Z350" s="75"/>
    </row>
    <row r="351" spans="1:26" ht="30" customHeight="1" x14ac:dyDescent="0.15">
      <c r="B351" s="75"/>
      <c r="D351" s="289"/>
      <c r="E351" s="290"/>
      <c r="F351" s="124">
        <v>1604</v>
      </c>
      <c r="G351" s="236" t="s">
        <v>309</v>
      </c>
      <c r="H351" s="237"/>
      <c r="I351" s="237"/>
      <c r="J351" s="238"/>
      <c r="K351" s="230" t="s">
        <v>310</v>
      </c>
      <c r="L351" s="231"/>
      <c r="M351" s="231"/>
      <c r="N351" s="231"/>
      <c r="O351" s="232"/>
      <c r="P351" s="4"/>
      <c r="Q351" s="5"/>
      <c r="R351" s="233"/>
      <c r="S351" s="234"/>
      <c r="T351" s="234"/>
      <c r="U351" s="235"/>
      <c r="V351" s="159"/>
      <c r="W351" s="160"/>
      <c r="X351" s="160"/>
      <c r="Y351" s="161"/>
      <c r="Z351" s="75"/>
    </row>
    <row r="352" spans="1:26" ht="45" customHeight="1" x14ac:dyDescent="0.15">
      <c r="B352" s="75"/>
      <c r="D352" s="289"/>
      <c r="E352" s="290"/>
      <c r="F352" s="124">
        <v>1605</v>
      </c>
      <c r="G352" s="236" t="s">
        <v>311</v>
      </c>
      <c r="H352" s="237"/>
      <c r="I352" s="237"/>
      <c r="J352" s="238"/>
      <c r="K352" s="230" t="s">
        <v>312</v>
      </c>
      <c r="L352" s="231"/>
      <c r="M352" s="231"/>
      <c r="N352" s="231"/>
      <c r="O352" s="232"/>
      <c r="P352" s="4"/>
      <c r="Q352" s="5"/>
      <c r="R352" s="233"/>
      <c r="S352" s="234"/>
      <c r="T352" s="234"/>
      <c r="U352" s="235"/>
      <c r="V352" s="159"/>
      <c r="W352" s="160"/>
      <c r="X352" s="160"/>
      <c r="Y352" s="161"/>
      <c r="Z352" s="75"/>
    </row>
    <row r="353" spans="1:26" ht="30" customHeight="1" x14ac:dyDescent="0.15">
      <c r="A353" s="125">
        <f>IFERROR(IF(AND($P353="○",TRIM($V353)=""),1001,0),3)</f>
        <v>0</v>
      </c>
      <c r="B353" s="75"/>
      <c r="D353" s="291"/>
      <c r="E353" s="292"/>
      <c r="F353" s="124">
        <v>1699</v>
      </c>
      <c r="G353" s="236" t="s">
        <v>535</v>
      </c>
      <c r="H353" s="237"/>
      <c r="I353" s="237"/>
      <c r="J353" s="238"/>
      <c r="K353" s="239"/>
      <c r="L353" s="240"/>
      <c r="M353" s="240"/>
      <c r="N353" s="240"/>
      <c r="O353" s="241"/>
      <c r="P353" s="4"/>
      <c r="Q353" s="5"/>
      <c r="R353" s="233"/>
      <c r="S353" s="234"/>
      <c r="T353" s="234"/>
      <c r="U353" s="235"/>
      <c r="V353" s="162"/>
      <c r="W353" s="163"/>
      <c r="X353" s="163"/>
      <c r="Y353" s="164"/>
      <c r="Z353" s="75"/>
    </row>
    <row r="354" spans="1:26" ht="30" customHeight="1" x14ac:dyDescent="0.15">
      <c r="A354" s="125">
        <f>IFERROR(IF(AND($P354="○",TRIM($V354)=""),1001,0),3)</f>
        <v>0</v>
      </c>
      <c r="B354" s="75"/>
      <c r="D354" s="282" t="s">
        <v>313</v>
      </c>
      <c r="E354" s="283"/>
      <c r="F354" s="134">
        <v>9999</v>
      </c>
      <c r="G354" s="284" t="s">
        <v>536</v>
      </c>
      <c r="H354" s="285"/>
      <c r="I354" s="285"/>
      <c r="J354" s="286"/>
      <c r="K354" s="293"/>
      <c r="L354" s="294"/>
      <c r="M354" s="294"/>
      <c r="N354" s="294"/>
      <c r="O354" s="295"/>
      <c r="P354" s="6"/>
      <c r="Q354" s="7"/>
      <c r="R354" s="256"/>
      <c r="S354" s="257"/>
      <c r="T354" s="257"/>
      <c r="U354" s="258"/>
      <c r="V354" s="191"/>
      <c r="W354" s="192"/>
      <c r="X354" s="192"/>
      <c r="Y354" s="193"/>
      <c r="Z354" s="75"/>
    </row>
    <row r="355" spans="1:26" ht="19.899999999999999" customHeight="1" x14ac:dyDescent="0.15">
      <c r="B355" s="75"/>
      <c r="Z355" s="75"/>
    </row>
    <row r="356" spans="1:26" ht="19.899999999999999" customHeight="1" x14ac:dyDescent="0.15">
      <c r="B356" s="75"/>
      <c r="D356" s="14" t="s">
        <v>78</v>
      </c>
      <c r="L356" s="33"/>
      <c r="M356" s="33"/>
      <c r="N356" s="33"/>
      <c r="O356" s="33"/>
      <c r="P356" s="33"/>
      <c r="Q356" s="33"/>
      <c r="Z356" s="75"/>
    </row>
    <row r="357" spans="1:26" ht="30" customHeight="1" x14ac:dyDescent="0.15">
      <c r="A357" s="26"/>
      <c r="B357" s="15"/>
      <c r="C357" s="27"/>
      <c r="D357" s="478" t="s">
        <v>82</v>
      </c>
      <c r="E357" s="479"/>
      <c r="F357" s="195"/>
      <c r="G357" s="195"/>
      <c r="H357" s="195"/>
      <c r="I357" s="195"/>
      <c r="J357" s="464"/>
      <c r="K357" s="194" t="s">
        <v>79</v>
      </c>
      <c r="L357" s="195"/>
      <c r="M357" s="195"/>
      <c r="N357" s="195"/>
      <c r="O357" s="196"/>
      <c r="P357" s="122" t="s">
        <v>8</v>
      </c>
      <c r="Q357" s="135" t="s">
        <v>141</v>
      </c>
      <c r="R357" s="465" t="s">
        <v>611</v>
      </c>
      <c r="S357" s="466"/>
      <c r="T357" s="466"/>
      <c r="U357" s="467"/>
      <c r="V357" s="194" t="s">
        <v>315</v>
      </c>
      <c r="W357" s="195"/>
      <c r="X357" s="195"/>
      <c r="Y357" s="196"/>
      <c r="Z357" s="36"/>
    </row>
    <row r="358" spans="1:26" ht="69.95" customHeight="1" x14ac:dyDescent="0.15">
      <c r="A358" s="26"/>
      <c r="B358" s="15"/>
      <c r="C358" s="38"/>
      <c r="D358" s="296" t="s">
        <v>317</v>
      </c>
      <c r="E358" s="297"/>
      <c r="F358" s="136" t="s">
        <v>678</v>
      </c>
      <c r="G358" s="298" t="s">
        <v>582</v>
      </c>
      <c r="H358" s="299"/>
      <c r="I358" s="299"/>
      <c r="J358" s="300"/>
      <c r="K358" s="301" t="s">
        <v>318</v>
      </c>
      <c r="L358" s="302"/>
      <c r="M358" s="302"/>
      <c r="N358" s="302"/>
      <c r="O358" s="303"/>
      <c r="P358" s="2"/>
      <c r="Q358" s="3"/>
      <c r="R358" s="304" t="s">
        <v>842</v>
      </c>
      <c r="S358" s="305"/>
      <c r="T358" s="305"/>
      <c r="U358" s="306"/>
      <c r="V358" s="188"/>
      <c r="W358" s="189"/>
      <c r="X358" s="189"/>
      <c r="Y358" s="190"/>
      <c r="Z358" s="36"/>
    </row>
    <row r="359" spans="1:26" ht="30" customHeight="1" x14ac:dyDescent="0.15">
      <c r="A359" s="26"/>
      <c r="B359" s="15"/>
      <c r="C359" s="38"/>
      <c r="D359" s="244"/>
      <c r="E359" s="245"/>
      <c r="F359" s="136" t="s">
        <v>679</v>
      </c>
      <c r="G359" s="236" t="s">
        <v>583</v>
      </c>
      <c r="H359" s="237"/>
      <c r="I359" s="237"/>
      <c r="J359" s="238"/>
      <c r="K359" s="230" t="s">
        <v>319</v>
      </c>
      <c r="L359" s="231"/>
      <c r="M359" s="231"/>
      <c r="N359" s="231"/>
      <c r="O359" s="232"/>
      <c r="P359" s="4"/>
      <c r="Q359" s="5"/>
      <c r="R359" s="233" t="s">
        <v>637</v>
      </c>
      <c r="S359" s="234"/>
      <c r="T359" s="234"/>
      <c r="U359" s="235"/>
      <c r="V359" s="175"/>
      <c r="W359" s="176"/>
      <c r="X359" s="176"/>
      <c r="Y359" s="177"/>
      <c r="Z359" s="36"/>
    </row>
    <row r="360" spans="1:26" ht="30" customHeight="1" x14ac:dyDescent="0.15">
      <c r="A360" s="26"/>
      <c r="B360" s="15"/>
      <c r="C360" s="38"/>
      <c r="D360" s="244"/>
      <c r="E360" s="245"/>
      <c r="F360" s="136" t="s">
        <v>680</v>
      </c>
      <c r="G360" s="236" t="s">
        <v>584</v>
      </c>
      <c r="H360" s="237"/>
      <c r="I360" s="237"/>
      <c r="J360" s="238"/>
      <c r="K360" s="230" t="s">
        <v>320</v>
      </c>
      <c r="L360" s="231"/>
      <c r="M360" s="231"/>
      <c r="N360" s="231"/>
      <c r="O360" s="232"/>
      <c r="P360" s="4"/>
      <c r="Q360" s="5"/>
      <c r="R360" s="233" t="s">
        <v>638</v>
      </c>
      <c r="S360" s="234"/>
      <c r="T360" s="234"/>
      <c r="U360" s="235"/>
      <c r="V360" s="175"/>
      <c r="W360" s="176"/>
      <c r="X360" s="176"/>
      <c r="Y360" s="177"/>
      <c r="Z360" s="36"/>
    </row>
    <row r="361" spans="1:26" ht="30" customHeight="1" x14ac:dyDescent="0.15">
      <c r="A361" s="26"/>
      <c r="B361" s="15"/>
      <c r="C361" s="38"/>
      <c r="D361" s="244"/>
      <c r="E361" s="245"/>
      <c r="F361" s="136" t="s">
        <v>681</v>
      </c>
      <c r="G361" s="236" t="s">
        <v>321</v>
      </c>
      <c r="H361" s="237"/>
      <c r="I361" s="237"/>
      <c r="J361" s="238"/>
      <c r="K361" s="230" t="s">
        <v>322</v>
      </c>
      <c r="L361" s="231"/>
      <c r="M361" s="231"/>
      <c r="N361" s="231"/>
      <c r="O361" s="232"/>
      <c r="P361" s="4"/>
      <c r="Q361" s="5"/>
      <c r="R361" s="233"/>
      <c r="S361" s="234"/>
      <c r="T361" s="234"/>
      <c r="U361" s="235"/>
      <c r="V361" s="175"/>
      <c r="W361" s="176"/>
      <c r="X361" s="176"/>
      <c r="Y361" s="177"/>
      <c r="Z361" s="36"/>
    </row>
    <row r="362" spans="1:26" ht="30" customHeight="1" x14ac:dyDescent="0.15">
      <c r="A362" s="26"/>
      <c r="B362" s="15"/>
      <c r="C362" s="38"/>
      <c r="D362" s="244"/>
      <c r="E362" s="245"/>
      <c r="F362" s="136" t="s">
        <v>682</v>
      </c>
      <c r="G362" s="236" t="s">
        <v>585</v>
      </c>
      <c r="H362" s="237"/>
      <c r="I362" s="237"/>
      <c r="J362" s="238"/>
      <c r="K362" s="230" t="s">
        <v>323</v>
      </c>
      <c r="L362" s="231"/>
      <c r="M362" s="231"/>
      <c r="N362" s="231"/>
      <c r="O362" s="232"/>
      <c r="P362" s="4"/>
      <c r="Q362" s="5"/>
      <c r="R362" s="233" t="s">
        <v>639</v>
      </c>
      <c r="S362" s="234"/>
      <c r="T362" s="234"/>
      <c r="U362" s="235"/>
      <c r="V362" s="175"/>
      <c r="W362" s="176"/>
      <c r="X362" s="176"/>
      <c r="Y362" s="177"/>
      <c r="Z362" s="36"/>
    </row>
    <row r="363" spans="1:26" ht="30" customHeight="1" x14ac:dyDescent="0.15">
      <c r="A363" s="26"/>
      <c r="B363" s="15"/>
      <c r="C363" s="38"/>
      <c r="D363" s="244"/>
      <c r="E363" s="245"/>
      <c r="F363" s="136" t="s">
        <v>683</v>
      </c>
      <c r="G363" s="236" t="s">
        <v>586</v>
      </c>
      <c r="H363" s="237"/>
      <c r="I363" s="237"/>
      <c r="J363" s="238"/>
      <c r="K363" s="230" t="s">
        <v>324</v>
      </c>
      <c r="L363" s="231"/>
      <c r="M363" s="231"/>
      <c r="N363" s="231"/>
      <c r="O363" s="232"/>
      <c r="P363" s="4"/>
      <c r="Q363" s="5"/>
      <c r="R363" s="233" t="s">
        <v>640</v>
      </c>
      <c r="S363" s="234"/>
      <c r="T363" s="234"/>
      <c r="U363" s="235"/>
      <c r="V363" s="175"/>
      <c r="W363" s="176"/>
      <c r="X363" s="176"/>
      <c r="Y363" s="177"/>
      <c r="Z363" s="36"/>
    </row>
    <row r="364" spans="1:26" ht="30" customHeight="1" x14ac:dyDescent="0.15">
      <c r="A364" s="26"/>
      <c r="B364" s="15"/>
      <c r="C364" s="38"/>
      <c r="D364" s="244"/>
      <c r="E364" s="245"/>
      <c r="F364" s="136" t="s">
        <v>684</v>
      </c>
      <c r="G364" s="236" t="s">
        <v>587</v>
      </c>
      <c r="H364" s="237"/>
      <c r="I364" s="237"/>
      <c r="J364" s="238"/>
      <c r="K364" s="230" t="s">
        <v>325</v>
      </c>
      <c r="L364" s="231"/>
      <c r="M364" s="231"/>
      <c r="N364" s="231"/>
      <c r="O364" s="232"/>
      <c r="P364" s="4"/>
      <c r="Q364" s="5"/>
      <c r="R364" s="233" t="s">
        <v>641</v>
      </c>
      <c r="S364" s="234"/>
      <c r="T364" s="234"/>
      <c r="U364" s="235"/>
      <c r="V364" s="175"/>
      <c r="W364" s="176"/>
      <c r="X364" s="176"/>
      <c r="Y364" s="177"/>
      <c r="Z364" s="36"/>
    </row>
    <row r="365" spans="1:26" ht="30" customHeight="1" x14ac:dyDescent="0.15">
      <c r="A365" s="26"/>
      <c r="B365" s="15"/>
      <c r="C365" s="38"/>
      <c r="D365" s="244"/>
      <c r="E365" s="245"/>
      <c r="F365" s="136" t="s">
        <v>685</v>
      </c>
      <c r="G365" s="236" t="s">
        <v>588</v>
      </c>
      <c r="H365" s="237"/>
      <c r="I365" s="237"/>
      <c r="J365" s="238"/>
      <c r="K365" s="230" t="s">
        <v>326</v>
      </c>
      <c r="L365" s="231"/>
      <c r="M365" s="231"/>
      <c r="N365" s="231"/>
      <c r="O365" s="232"/>
      <c r="P365" s="4"/>
      <c r="Q365" s="5"/>
      <c r="R365" s="233" t="s">
        <v>642</v>
      </c>
      <c r="S365" s="234"/>
      <c r="T365" s="234"/>
      <c r="U365" s="235"/>
      <c r="V365" s="175"/>
      <c r="W365" s="176"/>
      <c r="X365" s="176"/>
      <c r="Y365" s="177"/>
      <c r="Z365" s="36"/>
    </row>
    <row r="366" spans="1:26" ht="30" customHeight="1" x14ac:dyDescent="0.15">
      <c r="A366" s="26"/>
      <c r="B366" s="15"/>
      <c r="C366" s="38"/>
      <c r="D366" s="244"/>
      <c r="E366" s="245"/>
      <c r="F366" s="136" t="s">
        <v>686</v>
      </c>
      <c r="G366" s="236" t="s">
        <v>589</v>
      </c>
      <c r="H366" s="237"/>
      <c r="I366" s="237"/>
      <c r="J366" s="238"/>
      <c r="K366" s="230" t="s">
        <v>327</v>
      </c>
      <c r="L366" s="231"/>
      <c r="M366" s="231"/>
      <c r="N366" s="231"/>
      <c r="O366" s="232"/>
      <c r="P366" s="4"/>
      <c r="Q366" s="5"/>
      <c r="R366" s="233" t="s">
        <v>643</v>
      </c>
      <c r="S366" s="234"/>
      <c r="T366" s="234"/>
      <c r="U366" s="235"/>
      <c r="V366" s="175"/>
      <c r="W366" s="176"/>
      <c r="X366" s="176"/>
      <c r="Y366" s="177"/>
      <c r="Z366" s="36"/>
    </row>
    <row r="367" spans="1:26" ht="30" customHeight="1" x14ac:dyDescent="0.15">
      <c r="A367" s="26"/>
      <c r="B367" s="15"/>
      <c r="C367" s="38"/>
      <c r="D367" s="244"/>
      <c r="E367" s="245"/>
      <c r="F367" s="136" t="s">
        <v>687</v>
      </c>
      <c r="G367" s="236" t="s">
        <v>328</v>
      </c>
      <c r="H367" s="237"/>
      <c r="I367" s="237"/>
      <c r="J367" s="238"/>
      <c r="K367" s="230" t="s">
        <v>329</v>
      </c>
      <c r="L367" s="231"/>
      <c r="M367" s="231"/>
      <c r="N367" s="231"/>
      <c r="O367" s="232"/>
      <c r="P367" s="4"/>
      <c r="Q367" s="5"/>
      <c r="R367" s="233"/>
      <c r="S367" s="234"/>
      <c r="T367" s="234"/>
      <c r="U367" s="235"/>
      <c r="V367" s="175"/>
      <c r="W367" s="176"/>
      <c r="X367" s="176"/>
      <c r="Y367" s="177"/>
      <c r="Z367" s="36"/>
    </row>
    <row r="368" spans="1:26" ht="45" customHeight="1" x14ac:dyDescent="0.15">
      <c r="A368" s="26"/>
      <c r="B368" s="15"/>
      <c r="C368" s="38"/>
      <c r="D368" s="244"/>
      <c r="E368" s="245"/>
      <c r="F368" s="136" t="s">
        <v>688</v>
      </c>
      <c r="G368" s="236" t="s">
        <v>590</v>
      </c>
      <c r="H368" s="237"/>
      <c r="I368" s="237"/>
      <c r="J368" s="238"/>
      <c r="K368" s="230" t="s">
        <v>330</v>
      </c>
      <c r="L368" s="231"/>
      <c r="M368" s="231"/>
      <c r="N368" s="231"/>
      <c r="O368" s="232"/>
      <c r="P368" s="4"/>
      <c r="Q368" s="5"/>
      <c r="R368" s="233" t="s">
        <v>843</v>
      </c>
      <c r="S368" s="234"/>
      <c r="T368" s="234"/>
      <c r="U368" s="235"/>
      <c r="V368" s="175"/>
      <c r="W368" s="176"/>
      <c r="X368" s="176"/>
      <c r="Y368" s="177"/>
      <c r="Z368" s="36"/>
    </row>
    <row r="369" spans="1:26" ht="30" customHeight="1" x14ac:dyDescent="0.15">
      <c r="A369" s="26"/>
      <c r="B369" s="15"/>
      <c r="C369" s="38"/>
      <c r="D369" s="244"/>
      <c r="E369" s="245"/>
      <c r="F369" s="136" t="s">
        <v>689</v>
      </c>
      <c r="G369" s="236" t="s">
        <v>591</v>
      </c>
      <c r="H369" s="237"/>
      <c r="I369" s="237"/>
      <c r="J369" s="238"/>
      <c r="K369" s="230" t="s">
        <v>331</v>
      </c>
      <c r="L369" s="231"/>
      <c r="M369" s="231"/>
      <c r="N369" s="231"/>
      <c r="O369" s="232"/>
      <c r="P369" s="4"/>
      <c r="Q369" s="5"/>
      <c r="R369" s="233" t="s">
        <v>844</v>
      </c>
      <c r="S369" s="234"/>
      <c r="T369" s="234"/>
      <c r="U369" s="235"/>
      <c r="V369" s="175"/>
      <c r="W369" s="176"/>
      <c r="X369" s="176"/>
      <c r="Y369" s="177"/>
      <c r="Z369" s="36"/>
    </row>
    <row r="370" spans="1:26" ht="30" customHeight="1" x14ac:dyDescent="0.15">
      <c r="A370" s="26"/>
      <c r="B370" s="15"/>
      <c r="C370" s="38"/>
      <c r="D370" s="244"/>
      <c r="E370" s="245"/>
      <c r="F370" s="136" t="s">
        <v>690</v>
      </c>
      <c r="G370" s="236" t="s">
        <v>659</v>
      </c>
      <c r="H370" s="237"/>
      <c r="I370" s="237"/>
      <c r="J370" s="238"/>
      <c r="K370" s="230" t="s">
        <v>332</v>
      </c>
      <c r="L370" s="231"/>
      <c r="M370" s="231"/>
      <c r="N370" s="231"/>
      <c r="O370" s="232"/>
      <c r="P370" s="4"/>
      <c r="Q370" s="5"/>
      <c r="R370" s="233" t="s">
        <v>644</v>
      </c>
      <c r="S370" s="234"/>
      <c r="T370" s="234"/>
      <c r="U370" s="235"/>
      <c r="V370" s="175"/>
      <c r="W370" s="176"/>
      <c r="X370" s="176"/>
      <c r="Y370" s="177"/>
      <c r="Z370" s="36"/>
    </row>
    <row r="371" spans="1:26" ht="30" customHeight="1" x14ac:dyDescent="0.15">
      <c r="A371" s="26"/>
      <c r="B371" s="15"/>
      <c r="C371" s="38"/>
      <c r="D371" s="244"/>
      <c r="E371" s="245"/>
      <c r="F371" s="136" t="s">
        <v>691</v>
      </c>
      <c r="G371" s="236" t="s">
        <v>592</v>
      </c>
      <c r="H371" s="237"/>
      <c r="I371" s="237"/>
      <c r="J371" s="238"/>
      <c r="K371" s="230" t="s">
        <v>333</v>
      </c>
      <c r="L371" s="231"/>
      <c r="M371" s="231"/>
      <c r="N371" s="231"/>
      <c r="O371" s="232"/>
      <c r="P371" s="4"/>
      <c r="Q371" s="5"/>
      <c r="R371" s="233" t="s">
        <v>547</v>
      </c>
      <c r="S371" s="234"/>
      <c r="T371" s="234"/>
      <c r="U371" s="235"/>
      <c r="V371" s="175"/>
      <c r="W371" s="176"/>
      <c r="X371" s="176"/>
      <c r="Y371" s="177"/>
      <c r="Z371" s="36"/>
    </row>
    <row r="372" spans="1:26" ht="45" customHeight="1" x14ac:dyDescent="0.15">
      <c r="A372" s="26"/>
      <c r="B372" s="15"/>
      <c r="C372" s="38"/>
      <c r="D372" s="244"/>
      <c r="E372" s="245"/>
      <c r="F372" s="136" t="s">
        <v>692</v>
      </c>
      <c r="G372" s="236" t="s">
        <v>660</v>
      </c>
      <c r="H372" s="237"/>
      <c r="I372" s="237"/>
      <c r="J372" s="238"/>
      <c r="K372" s="230" t="s">
        <v>334</v>
      </c>
      <c r="L372" s="231"/>
      <c r="M372" s="231"/>
      <c r="N372" s="231"/>
      <c r="O372" s="232"/>
      <c r="P372" s="4"/>
      <c r="Q372" s="5"/>
      <c r="R372" s="233" t="s">
        <v>845</v>
      </c>
      <c r="S372" s="234"/>
      <c r="T372" s="234"/>
      <c r="U372" s="235"/>
      <c r="V372" s="175"/>
      <c r="W372" s="176"/>
      <c r="X372" s="176"/>
      <c r="Y372" s="177"/>
      <c r="Z372" s="36"/>
    </row>
    <row r="373" spans="1:26" ht="30" customHeight="1" x14ac:dyDescent="0.15">
      <c r="A373" s="26">
        <f>IFERROR(IF(AND($P373="○",TRIM($V373)=""),1001,0),3)</f>
        <v>0</v>
      </c>
      <c r="B373" s="15"/>
      <c r="C373" s="38"/>
      <c r="D373" s="244"/>
      <c r="E373" s="245"/>
      <c r="F373" s="136" t="s">
        <v>693</v>
      </c>
      <c r="G373" s="236" t="s">
        <v>537</v>
      </c>
      <c r="H373" s="237"/>
      <c r="I373" s="237"/>
      <c r="J373" s="238"/>
      <c r="K373" s="239"/>
      <c r="L373" s="240"/>
      <c r="M373" s="240"/>
      <c r="N373" s="240"/>
      <c r="O373" s="241"/>
      <c r="P373" s="4"/>
      <c r="Q373" s="5"/>
      <c r="R373" s="126"/>
      <c r="S373" s="127"/>
      <c r="T373" s="127"/>
      <c r="U373" s="127"/>
      <c r="V373" s="169"/>
      <c r="W373" s="170"/>
      <c r="X373" s="170"/>
      <c r="Y373" s="171"/>
      <c r="Z373" s="36"/>
    </row>
    <row r="374" spans="1:26" ht="30" customHeight="1" x14ac:dyDescent="0.15">
      <c r="A374" s="26"/>
      <c r="B374" s="15"/>
      <c r="C374" s="38"/>
      <c r="D374" s="242" t="s">
        <v>335</v>
      </c>
      <c r="E374" s="243"/>
      <c r="F374" s="136" t="s">
        <v>694</v>
      </c>
      <c r="G374" s="236" t="s">
        <v>336</v>
      </c>
      <c r="H374" s="237"/>
      <c r="I374" s="237"/>
      <c r="J374" s="238"/>
      <c r="K374" s="230" t="s">
        <v>337</v>
      </c>
      <c r="L374" s="231"/>
      <c r="M374" s="231"/>
      <c r="N374" s="231"/>
      <c r="O374" s="232"/>
      <c r="P374" s="4"/>
      <c r="Q374" s="5"/>
      <c r="R374" s="233"/>
      <c r="S374" s="234"/>
      <c r="T374" s="234"/>
      <c r="U374" s="235"/>
      <c r="V374" s="172"/>
      <c r="W374" s="173"/>
      <c r="X374" s="173"/>
      <c r="Y374" s="174"/>
      <c r="Z374" s="36"/>
    </row>
    <row r="375" spans="1:26" ht="45" customHeight="1" x14ac:dyDescent="0.15">
      <c r="A375" s="26"/>
      <c r="B375" s="15"/>
      <c r="C375" s="38"/>
      <c r="D375" s="244"/>
      <c r="E375" s="245"/>
      <c r="F375" s="136" t="s">
        <v>695</v>
      </c>
      <c r="G375" s="236" t="s">
        <v>593</v>
      </c>
      <c r="H375" s="237"/>
      <c r="I375" s="237"/>
      <c r="J375" s="238"/>
      <c r="K375" s="230" t="s">
        <v>338</v>
      </c>
      <c r="L375" s="231"/>
      <c r="M375" s="231"/>
      <c r="N375" s="231"/>
      <c r="O375" s="232"/>
      <c r="P375" s="4"/>
      <c r="Q375" s="5"/>
      <c r="R375" s="233" t="s">
        <v>846</v>
      </c>
      <c r="S375" s="234"/>
      <c r="T375" s="234"/>
      <c r="U375" s="235"/>
      <c r="V375" s="175"/>
      <c r="W375" s="176"/>
      <c r="X375" s="176"/>
      <c r="Y375" s="177"/>
      <c r="Z375" s="36"/>
    </row>
    <row r="376" spans="1:26" ht="30" customHeight="1" x14ac:dyDescent="0.15">
      <c r="A376" s="26"/>
      <c r="B376" s="15"/>
      <c r="C376" s="38"/>
      <c r="D376" s="244"/>
      <c r="E376" s="245"/>
      <c r="F376" s="136" t="s">
        <v>696</v>
      </c>
      <c r="G376" s="236" t="s">
        <v>339</v>
      </c>
      <c r="H376" s="237"/>
      <c r="I376" s="237"/>
      <c r="J376" s="238"/>
      <c r="K376" s="230" t="s">
        <v>340</v>
      </c>
      <c r="L376" s="231"/>
      <c r="M376" s="231"/>
      <c r="N376" s="231"/>
      <c r="O376" s="232"/>
      <c r="P376" s="4"/>
      <c r="Q376" s="5"/>
      <c r="R376" s="233"/>
      <c r="S376" s="234"/>
      <c r="T376" s="234"/>
      <c r="U376" s="235"/>
      <c r="V376" s="175"/>
      <c r="W376" s="176"/>
      <c r="X376" s="176"/>
      <c r="Y376" s="177"/>
      <c r="Z376" s="36"/>
    </row>
    <row r="377" spans="1:26" ht="30" customHeight="1" x14ac:dyDescent="0.15">
      <c r="A377" s="26"/>
      <c r="B377" s="15"/>
      <c r="C377" s="38"/>
      <c r="D377" s="244"/>
      <c r="E377" s="245"/>
      <c r="F377" s="136" t="s">
        <v>697</v>
      </c>
      <c r="G377" s="236" t="s">
        <v>341</v>
      </c>
      <c r="H377" s="237"/>
      <c r="I377" s="237"/>
      <c r="J377" s="238"/>
      <c r="K377" s="230" t="s">
        <v>342</v>
      </c>
      <c r="L377" s="231"/>
      <c r="M377" s="231"/>
      <c r="N377" s="231"/>
      <c r="O377" s="232"/>
      <c r="P377" s="4"/>
      <c r="Q377" s="5"/>
      <c r="R377" s="233"/>
      <c r="S377" s="234"/>
      <c r="T377" s="234"/>
      <c r="U377" s="235"/>
      <c r="V377" s="175"/>
      <c r="W377" s="176"/>
      <c r="X377" s="176"/>
      <c r="Y377" s="177"/>
      <c r="Z377" s="36"/>
    </row>
    <row r="378" spans="1:26" ht="75" customHeight="1" x14ac:dyDescent="0.15">
      <c r="A378" s="26"/>
      <c r="B378" s="15"/>
      <c r="C378" s="38"/>
      <c r="D378" s="244"/>
      <c r="E378" s="245"/>
      <c r="F378" s="136" t="s">
        <v>698</v>
      </c>
      <c r="G378" s="236" t="s">
        <v>860</v>
      </c>
      <c r="H378" s="237"/>
      <c r="I378" s="237"/>
      <c r="J378" s="238"/>
      <c r="K378" s="230" t="s">
        <v>343</v>
      </c>
      <c r="L378" s="231"/>
      <c r="M378" s="231"/>
      <c r="N378" s="231"/>
      <c r="O378" s="232"/>
      <c r="P378" s="4"/>
      <c r="Q378" s="5"/>
      <c r="R378" s="233" t="s">
        <v>847</v>
      </c>
      <c r="S378" s="234"/>
      <c r="T378" s="234"/>
      <c r="U378" s="235"/>
      <c r="V378" s="175"/>
      <c r="W378" s="176"/>
      <c r="X378" s="176"/>
      <c r="Y378" s="177"/>
      <c r="Z378" s="36"/>
    </row>
    <row r="379" spans="1:26" ht="30" customHeight="1" x14ac:dyDescent="0.15">
      <c r="A379" s="26"/>
      <c r="B379" s="15"/>
      <c r="C379" s="38"/>
      <c r="D379" s="244"/>
      <c r="E379" s="245"/>
      <c r="F379" s="136" t="s">
        <v>774</v>
      </c>
      <c r="G379" s="236" t="s">
        <v>344</v>
      </c>
      <c r="H379" s="237"/>
      <c r="I379" s="237"/>
      <c r="J379" s="238"/>
      <c r="K379" s="230" t="s">
        <v>345</v>
      </c>
      <c r="L379" s="231"/>
      <c r="M379" s="231"/>
      <c r="N379" s="231"/>
      <c r="O379" s="232"/>
      <c r="P379" s="4"/>
      <c r="Q379" s="5"/>
      <c r="R379" s="233"/>
      <c r="S379" s="234"/>
      <c r="T379" s="234"/>
      <c r="U379" s="235"/>
      <c r="V379" s="175"/>
      <c r="W379" s="176"/>
      <c r="X379" s="176"/>
      <c r="Y379" s="177"/>
      <c r="Z379" s="36"/>
    </row>
    <row r="380" spans="1:26" ht="30" customHeight="1" x14ac:dyDescent="0.15">
      <c r="A380" s="26"/>
      <c r="B380" s="15"/>
      <c r="C380" s="38"/>
      <c r="D380" s="244"/>
      <c r="E380" s="245"/>
      <c r="F380" s="136" t="s">
        <v>775</v>
      </c>
      <c r="G380" s="236" t="s">
        <v>346</v>
      </c>
      <c r="H380" s="237"/>
      <c r="I380" s="237"/>
      <c r="J380" s="238"/>
      <c r="K380" s="230" t="s">
        <v>347</v>
      </c>
      <c r="L380" s="231"/>
      <c r="M380" s="231"/>
      <c r="N380" s="231"/>
      <c r="O380" s="232"/>
      <c r="P380" s="4"/>
      <c r="Q380" s="5"/>
      <c r="R380" s="233"/>
      <c r="S380" s="234"/>
      <c r="T380" s="234"/>
      <c r="U380" s="235"/>
      <c r="V380" s="175"/>
      <c r="W380" s="176"/>
      <c r="X380" s="176"/>
      <c r="Y380" s="177"/>
      <c r="Z380" s="36"/>
    </row>
    <row r="381" spans="1:26" ht="30" customHeight="1" x14ac:dyDescent="0.15">
      <c r="A381" s="26"/>
      <c r="B381" s="15"/>
      <c r="C381" s="38"/>
      <c r="D381" s="244"/>
      <c r="E381" s="245"/>
      <c r="F381" s="136" t="s">
        <v>776</v>
      </c>
      <c r="G381" s="236" t="s">
        <v>348</v>
      </c>
      <c r="H381" s="237"/>
      <c r="I381" s="237"/>
      <c r="J381" s="238"/>
      <c r="K381" s="230" t="s">
        <v>349</v>
      </c>
      <c r="L381" s="231"/>
      <c r="M381" s="231"/>
      <c r="N381" s="231"/>
      <c r="O381" s="232"/>
      <c r="P381" s="4"/>
      <c r="Q381" s="5"/>
      <c r="R381" s="233"/>
      <c r="S381" s="234"/>
      <c r="T381" s="234"/>
      <c r="U381" s="235"/>
      <c r="V381" s="175"/>
      <c r="W381" s="176"/>
      <c r="X381" s="176"/>
      <c r="Y381" s="177"/>
      <c r="Z381" s="36"/>
    </row>
    <row r="382" spans="1:26" ht="30" customHeight="1" x14ac:dyDescent="0.15">
      <c r="A382" s="26"/>
      <c r="B382" s="15"/>
      <c r="C382" s="38"/>
      <c r="D382" s="244"/>
      <c r="E382" s="245"/>
      <c r="F382" s="136" t="s">
        <v>777</v>
      </c>
      <c r="G382" s="236" t="s">
        <v>350</v>
      </c>
      <c r="H382" s="237"/>
      <c r="I382" s="237"/>
      <c r="J382" s="238"/>
      <c r="K382" s="230" t="s">
        <v>351</v>
      </c>
      <c r="L382" s="231"/>
      <c r="M382" s="231"/>
      <c r="N382" s="231"/>
      <c r="O382" s="232"/>
      <c r="P382" s="4"/>
      <c r="Q382" s="5"/>
      <c r="R382" s="233"/>
      <c r="S382" s="234"/>
      <c r="T382" s="234"/>
      <c r="U382" s="235"/>
      <c r="V382" s="175"/>
      <c r="W382" s="176"/>
      <c r="X382" s="176"/>
      <c r="Y382" s="177"/>
      <c r="Z382" s="36"/>
    </row>
    <row r="383" spans="1:26" ht="45" customHeight="1" x14ac:dyDescent="0.15">
      <c r="A383" s="26"/>
      <c r="B383" s="15"/>
      <c r="C383" s="38"/>
      <c r="D383" s="244"/>
      <c r="E383" s="245"/>
      <c r="F383" s="136" t="s">
        <v>778</v>
      </c>
      <c r="G383" s="236" t="s">
        <v>661</v>
      </c>
      <c r="H383" s="237"/>
      <c r="I383" s="237"/>
      <c r="J383" s="238"/>
      <c r="K383" s="230" t="s">
        <v>636</v>
      </c>
      <c r="L383" s="231"/>
      <c r="M383" s="231"/>
      <c r="N383" s="231"/>
      <c r="O383" s="232"/>
      <c r="P383" s="4"/>
      <c r="Q383" s="5"/>
      <c r="R383" s="233" t="s">
        <v>848</v>
      </c>
      <c r="S383" s="234"/>
      <c r="T383" s="234"/>
      <c r="U383" s="235"/>
      <c r="V383" s="175"/>
      <c r="W383" s="176"/>
      <c r="X383" s="176"/>
      <c r="Y383" s="177"/>
      <c r="Z383" s="36"/>
    </row>
    <row r="384" spans="1:26" ht="30" customHeight="1" x14ac:dyDescent="0.15">
      <c r="A384" s="26"/>
      <c r="B384" s="15"/>
      <c r="C384" s="38"/>
      <c r="D384" s="244"/>
      <c r="E384" s="245"/>
      <c r="F384" s="136" t="s">
        <v>779</v>
      </c>
      <c r="G384" s="236" t="s">
        <v>594</v>
      </c>
      <c r="H384" s="237"/>
      <c r="I384" s="237"/>
      <c r="J384" s="238"/>
      <c r="K384" s="230" t="s">
        <v>352</v>
      </c>
      <c r="L384" s="231"/>
      <c r="M384" s="231"/>
      <c r="N384" s="231"/>
      <c r="O384" s="232"/>
      <c r="P384" s="4"/>
      <c r="Q384" s="5"/>
      <c r="R384" s="233" t="s">
        <v>548</v>
      </c>
      <c r="S384" s="234"/>
      <c r="T384" s="234"/>
      <c r="U384" s="235"/>
      <c r="V384" s="175"/>
      <c r="W384" s="176"/>
      <c r="X384" s="176"/>
      <c r="Y384" s="177"/>
      <c r="Z384" s="36"/>
    </row>
    <row r="385" spans="1:26" ht="45" customHeight="1" x14ac:dyDescent="0.15">
      <c r="A385" s="26"/>
      <c r="B385" s="15"/>
      <c r="C385" s="38"/>
      <c r="D385" s="244"/>
      <c r="E385" s="245"/>
      <c r="F385" s="136" t="s">
        <v>780</v>
      </c>
      <c r="G385" s="236" t="s">
        <v>353</v>
      </c>
      <c r="H385" s="237"/>
      <c r="I385" s="237"/>
      <c r="J385" s="238"/>
      <c r="K385" s="230" t="s">
        <v>354</v>
      </c>
      <c r="L385" s="231"/>
      <c r="M385" s="231"/>
      <c r="N385" s="231"/>
      <c r="O385" s="232"/>
      <c r="P385" s="4"/>
      <c r="Q385" s="5"/>
      <c r="R385" s="233" t="s">
        <v>645</v>
      </c>
      <c r="S385" s="234"/>
      <c r="T385" s="234"/>
      <c r="U385" s="235"/>
      <c r="V385" s="175"/>
      <c r="W385" s="176"/>
      <c r="X385" s="176"/>
      <c r="Y385" s="177"/>
      <c r="Z385" s="36"/>
    </row>
    <row r="386" spans="1:26" ht="30" customHeight="1" x14ac:dyDescent="0.15">
      <c r="A386" s="26"/>
      <c r="B386" s="15"/>
      <c r="C386" s="38"/>
      <c r="D386" s="244"/>
      <c r="E386" s="245"/>
      <c r="F386" s="136" t="s">
        <v>781</v>
      </c>
      <c r="G386" s="236" t="s">
        <v>662</v>
      </c>
      <c r="H386" s="237"/>
      <c r="I386" s="237"/>
      <c r="J386" s="238"/>
      <c r="K386" s="230" t="s">
        <v>355</v>
      </c>
      <c r="L386" s="231"/>
      <c r="M386" s="231"/>
      <c r="N386" s="231"/>
      <c r="O386" s="232"/>
      <c r="P386" s="4"/>
      <c r="Q386" s="5"/>
      <c r="R386" s="233" t="s">
        <v>870</v>
      </c>
      <c r="S386" s="234"/>
      <c r="T386" s="234"/>
      <c r="U386" s="235"/>
      <c r="V386" s="175"/>
      <c r="W386" s="176"/>
      <c r="X386" s="176"/>
      <c r="Y386" s="177"/>
      <c r="Z386" s="36"/>
    </row>
    <row r="387" spans="1:26" ht="30" customHeight="1" x14ac:dyDescent="0.15">
      <c r="A387" s="26"/>
      <c r="B387" s="15"/>
      <c r="C387" s="38"/>
      <c r="D387" s="244"/>
      <c r="E387" s="245"/>
      <c r="F387" s="136" t="s">
        <v>782</v>
      </c>
      <c r="G387" s="236" t="s">
        <v>595</v>
      </c>
      <c r="H387" s="237"/>
      <c r="I387" s="237"/>
      <c r="J387" s="238"/>
      <c r="K387" s="230" t="s">
        <v>356</v>
      </c>
      <c r="L387" s="231"/>
      <c r="M387" s="231"/>
      <c r="N387" s="231"/>
      <c r="O387" s="232"/>
      <c r="P387" s="4"/>
      <c r="Q387" s="5"/>
      <c r="R387" s="233" t="s">
        <v>646</v>
      </c>
      <c r="S387" s="234"/>
      <c r="T387" s="234"/>
      <c r="U387" s="235"/>
      <c r="V387" s="175"/>
      <c r="W387" s="176"/>
      <c r="X387" s="176"/>
      <c r="Y387" s="177"/>
      <c r="Z387" s="36"/>
    </row>
    <row r="388" spans="1:26" ht="30" customHeight="1" x14ac:dyDescent="0.15">
      <c r="A388" s="26"/>
      <c r="B388" s="15"/>
      <c r="C388" s="38"/>
      <c r="D388" s="244"/>
      <c r="E388" s="245"/>
      <c r="F388" s="136" t="s">
        <v>783</v>
      </c>
      <c r="G388" s="236" t="s">
        <v>596</v>
      </c>
      <c r="H388" s="237"/>
      <c r="I388" s="237"/>
      <c r="J388" s="238"/>
      <c r="K388" s="230" t="s">
        <v>357</v>
      </c>
      <c r="L388" s="231"/>
      <c r="M388" s="231"/>
      <c r="N388" s="231"/>
      <c r="O388" s="232"/>
      <c r="P388" s="4"/>
      <c r="Q388" s="5"/>
      <c r="R388" s="233" t="s">
        <v>647</v>
      </c>
      <c r="S388" s="234"/>
      <c r="T388" s="234"/>
      <c r="U388" s="235"/>
      <c r="V388" s="175"/>
      <c r="W388" s="176"/>
      <c r="X388" s="176"/>
      <c r="Y388" s="177"/>
      <c r="Z388" s="36"/>
    </row>
    <row r="389" spans="1:26" ht="30" customHeight="1" x14ac:dyDescent="0.15">
      <c r="A389" s="26">
        <f>IFERROR(IF(AND($P389="○",TRIM($V389)=""),1001,0),3)</f>
        <v>0</v>
      </c>
      <c r="B389" s="15"/>
      <c r="C389" s="38"/>
      <c r="D389" s="244"/>
      <c r="E389" s="245"/>
      <c r="F389" s="136" t="s">
        <v>699</v>
      </c>
      <c r="G389" s="236" t="s">
        <v>538</v>
      </c>
      <c r="H389" s="237"/>
      <c r="I389" s="237"/>
      <c r="J389" s="238"/>
      <c r="K389" s="239"/>
      <c r="L389" s="240"/>
      <c r="M389" s="240"/>
      <c r="N389" s="240"/>
      <c r="O389" s="241"/>
      <c r="P389" s="4"/>
      <c r="Q389" s="5"/>
      <c r="R389" s="233"/>
      <c r="S389" s="234"/>
      <c r="T389" s="234"/>
      <c r="U389" s="235"/>
      <c r="V389" s="169"/>
      <c r="W389" s="170"/>
      <c r="X389" s="170"/>
      <c r="Y389" s="171"/>
      <c r="Z389" s="36"/>
    </row>
    <row r="390" spans="1:26" ht="30" customHeight="1" x14ac:dyDescent="0.15">
      <c r="A390" s="26"/>
      <c r="B390" s="15"/>
      <c r="C390" s="38"/>
      <c r="D390" s="242" t="s">
        <v>358</v>
      </c>
      <c r="E390" s="243"/>
      <c r="F390" s="136" t="s">
        <v>700</v>
      </c>
      <c r="G390" s="236" t="s">
        <v>359</v>
      </c>
      <c r="H390" s="237"/>
      <c r="I390" s="237"/>
      <c r="J390" s="238"/>
      <c r="K390" s="230" t="s">
        <v>359</v>
      </c>
      <c r="L390" s="231"/>
      <c r="M390" s="231"/>
      <c r="N390" s="231"/>
      <c r="O390" s="232"/>
      <c r="P390" s="4"/>
      <c r="Q390" s="5"/>
      <c r="R390" s="233" t="s">
        <v>638</v>
      </c>
      <c r="S390" s="234"/>
      <c r="T390" s="234"/>
      <c r="U390" s="235"/>
      <c r="V390" s="172"/>
      <c r="W390" s="173"/>
      <c r="X390" s="173"/>
      <c r="Y390" s="174"/>
      <c r="Z390" s="36"/>
    </row>
    <row r="391" spans="1:26" ht="30" customHeight="1" x14ac:dyDescent="0.15">
      <c r="A391" s="26"/>
      <c r="B391" s="15"/>
      <c r="C391" s="38"/>
      <c r="D391" s="244"/>
      <c r="E391" s="245"/>
      <c r="F391" s="136" t="s">
        <v>701</v>
      </c>
      <c r="G391" s="236" t="s">
        <v>360</v>
      </c>
      <c r="H391" s="237"/>
      <c r="I391" s="237"/>
      <c r="J391" s="238"/>
      <c r="K391" s="230" t="s">
        <v>360</v>
      </c>
      <c r="L391" s="231"/>
      <c r="M391" s="231"/>
      <c r="N391" s="231"/>
      <c r="O391" s="232"/>
      <c r="P391" s="4"/>
      <c r="Q391" s="5"/>
      <c r="R391" s="233"/>
      <c r="S391" s="234"/>
      <c r="T391" s="234"/>
      <c r="U391" s="235"/>
      <c r="V391" s="175"/>
      <c r="W391" s="176"/>
      <c r="X391" s="176"/>
      <c r="Y391" s="177"/>
      <c r="Z391" s="36"/>
    </row>
    <row r="392" spans="1:26" ht="30" customHeight="1" x14ac:dyDescent="0.15">
      <c r="A392" s="26"/>
      <c r="B392" s="15"/>
      <c r="C392" s="38"/>
      <c r="D392" s="244"/>
      <c r="E392" s="245"/>
      <c r="F392" s="136" t="s">
        <v>702</v>
      </c>
      <c r="G392" s="236" t="s">
        <v>361</v>
      </c>
      <c r="H392" s="237"/>
      <c r="I392" s="237"/>
      <c r="J392" s="238"/>
      <c r="K392" s="230" t="s">
        <v>362</v>
      </c>
      <c r="L392" s="231"/>
      <c r="M392" s="231"/>
      <c r="N392" s="231"/>
      <c r="O392" s="232"/>
      <c r="P392" s="4"/>
      <c r="Q392" s="5"/>
      <c r="R392" s="233"/>
      <c r="S392" s="234"/>
      <c r="T392" s="234"/>
      <c r="U392" s="235"/>
      <c r="V392" s="175"/>
      <c r="W392" s="176"/>
      <c r="X392" s="176"/>
      <c r="Y392" s="177"/>
      <c r="Z392" s="36"/>
    </row>
    <row r="393" spans="1:26" ht="30" customHeight="1" x14ac:dyDescent="0.15">
      <c r="A393" s="26">
        <f>IFERROR(IF(AND($P393="○",TRIM($V393)=""),1001,0),3)</f>
        <v>0</v>
      </c>
      <c r="B393" s="15"/>
      <c r="C393" s="38"/>
      <c r="D393" s="244"/>
      <c r="E393" s="245"/>
      <c r="F393" s="136" t="s">
        <v>709</v>
      </c>
      <c r="G393" s="236" t="s">
        <v>539</v>
      </c>
      <c r="H393" s="237"/>
      <c r="I393" s="237"/>
      <c r="J393" s="238"/>
      <c r="K393" s="239"/>
      <c r="L393" s="240"/>
      <c r="M393" s="240"/>
      <c r="N393" s="240"/>
      <c r="O393" s="241"/>
      <c r="P393" s="4"/>
      <c r="Q393" s="5"/>
      <c r="R393" s="233"/>
      <c r="S393" s="234"/>
      <c r="T393" s="234"/>
      <c r="U393" s="235"/>
      <c r="V393" s="169"/>
      <c r="W393" s="170"/>
      <c r="X393" s="170"/>
      <c r="Y393" s="171"/>
      <c r="Z393" s="36"/>
    </row>
    <row r="394" spans="1:26" ht="30" customHeight="1" x14ac:dyDescent="0.15">
      <c r="A394" s="26"/>
      <c r="B394" s="15"/>
      <c r="C394" s="38"/>
      <c r="D394" s="242" t="s">
        <v>363</v>
      </c>
      <c r="E394" s="243"/>
      <c r="F394" s="136" t="s">
        <v>710</v>
      </c>
      <c r="G394" s="236" t="s">
        <v>597</v>
      </c>
      <c r="H394" s="237"/>
      <c r="I394" s="237"/>
      <c r="J394" s="238"/>
      <c r="K394" s="230" t="s">
        <v>364</v>
      </c>
      <c r="L394" s="231"/>
      <c r="M394" s="231"/>
      <c r="N394" s="231"/>
      <c r="O394" s="232"/>
      <c r="P394" s="4"/>
      <c r="Q394" s="5"/>
      <c r="R394" s="233" t="s">
        <v>648</v>
      </c>
      <c r="S394" s="234"/>
      <c r="T394" s="234"/>
      <c r="U394" s="235"/>
      <c r="V394" s="172"/>
      <c r="W394" s="173"/>
      <c r="X394" s="173"/>
      <c r="Y394" s="174"/>
      <c r="Z394" s="36"/>
    </row>
    <row r="395" spans="1:26" ht="30" customHeight="1" x14ac:dyDescent="0.15">
      <c r="A395" s="26"/>
      <c r="B395" s="15"/>
      <c r="C395" s="38"/>
      <c r="D395" s="244"/>
      <c r="E395" s="245"/>
      <c r="F395" s="136" t="s">
        <v>711</v>
      </c>
      <c r="G395" s="236" t="s">
        <v>663</v>
      </c>
      <c r="H395" s="237"/>
      <c r="I395" s="237"/>
      <c r="J395" s="238"/>
      <c r="K395" s="230" t="s">
        <v>365</v>
      </c>
      <c r="L395" s="231"/>
      <c r="M395" s="231"/>
      <c r="N395" s="231"/>
      <c r="O395" s="232"/>
      <c r="P395" s="4"/>
      <c r="Q395" s="5"/>
      <c r="R395" s="233" t="s">
        <v>849</v>
      </c>
      <c r="S395" s="234"/>
      <c r="T395" s="234"/>
      <c r="U395" s="235"/>
      <c r="V395" s="175"/>
      <c r="W395" s="176"/>
      <c r="X395" s="176"/>
      <c r="Y395" s="177"/>
      <c r="Z395" s="36"/>
    </row>
    <row r="396" spans="1:26" ht="30" customHeight="1" x14ac:dyDescent="0.15">
      <c r="A396" s="26"/>
      <c r="B396" s="15"/>
      <c r="C396" s="38"/>
      <c r="D396" s="244"/>
      <c r="E396" s="245"/>
      <c r="F396" s="136" t="s">
        <v>712</v>
      </c>
      <c r="G396" s="236" t="s">
        <v>664</v>
      </c>
      <c r="H396" s="237"/>
      <c r="I396" s="237"/>
      <c r="J396" s="238"/>
      <c r="K396" s="230" t="s">
        <v>366</v>
      </c>
      <c r="L396" s="231"/>
      <c r="M396" s="231"/>
      <c r="N396" s="231"/>
      <c r="O396" s="232"/>
      <c r="P396" s="4"/>
      <c r="Q396" s="5"/>
      <c r="R396" s="233" t="s">
        <v>549</v>
      </c>
      <c r="S396" s="234"/>
      <c r="T396" s="234"/>
      <c r="U396" s="235"/>
      <c r="V396" s="175"/>
      <c r="W396" s="176"/>
      <c r="X396" s="176"/>
      <c r="Y396" s="177"/>
      <c r="Z396" s="36"/>
    </row>
    <row r="397" spans="1:26" ht="30" customHeight="1" x14ac:dyDescent="0.15">
      <c r="A397" s="26"/>
      <c r="B397" s="15"/>
      <c r="C397" s="38"/>
      <c r="D397" s="244"/>
      <c r="E397" s="245"/>
      <c r="F397" s="136" t="s">
        <v>713</v>
      </c>
      <c r="G397" s="236" t="s">
        <v>598</v>
      </c>
      <c r="H397" s="237"/>
      <c r="I397" s="237"/>
      <c r="J397" s="238"/>
      <c r="K397" s="230" t="s">
        <v>367</v>
      </c>
      <c r="L397" s="231"/>
      <c r="M397" s="231"/>
      <c r="N397" s="231"/>
      <c r="O397" s="232"/>
      <c r="P397" s="4"/>
      <c r="Q397" s="5"/>
      <c r="R397" s="233" t="s">
        <v>550</v>
      </c>
      <c r="S397" s="234"/>
      <c r="T397" s="234"/>
      <c r="U397" s="235"/>
      <c r="V397" s="175"/>
      <c r="W397" s="176"/>
      <c r="X397" s="176"/>
      <c r="Y397" s="177"/>
      <c r="Z397" s="36"/>
    </row>
    <row r="398" spans="1:26" ht="30" customHeight="1" x14ac:dyDescent="0.15">
      <c r="A398" s="26"/>
      <c r="B398" s="15"/>
      <c r="C398" s="38"/>
      <c r="D398" s="244"/>
      <c r="E398" s="245"/>
      <c r="F398" s="136" t="s">
        <v>714</v>
      </c>
      <c r="G398" s="236" t="s">
        <v>665</v>
      </c>
      <c r="H398" s="237"/>
      <c r="I398" s="237"/>
      <c r="J398" s="238"/>
      <c r="K398" s="230" t="s">
        <v>368</v>
      </c>
      <c r="L398" s="231"/>
      <c r="M398" s="231"/>
      <c r="N398" s="231"/>
      <c r="O398" s="232"/>
      <c r="P398" s="4"/>
      <c r="Q398" s="5"/>
      <c r="R398" s="233" t="s">
        <v>850</v>
      </c>
      <c r="S398" s="234"/>
      <c r="T398" s="234"/>
      <c r="U398" s="235"/>
      <c r="V398" s="175"/>
      <c r="W398" s="176"/>
      <c r="X398" s="176"/>
      <c r="Y398" s="177"/>
      <c r="Z398" s="36"/>
    </row>
    <row r="399" spans="1:26" ht="30" customHeight="1" x14ac:dyDescent="0.15">
      <c r="A399" s="26"/>
      <c r="B399" s="15"/>
      <c r="C399" s="38"/>
      <c r="D399" s="244"/>
      <c r="E399" s="245"/>
      <c r="F399" s="136" t="s">
        <v>715</v>
      </c>
      <c r="G399" s="236" t="s">
        <v>666</v>
      </c>
      <c r="H399" s="237"/>
      <c r="I399" s="237"/>
      <c r="J399" s="238"/>
      <c r="K399" s="230" t="s">
        <v>369</v>
      </c>
      <c r="L399" s="231"/>
      <c r="M399" s="231"/>
      <c r="N399" s="231"/>
      <c r="O399" s="232"/>
      <c r="P399" s="4"/>
      <c r="Q399" s="5"/>
      <c r="R399" s="233" t="s">
        <v>649</v>
      </c>
      <c r="S399" s="234"/>
      <c r="T399" s="234"/>
      <c r="U399" s="235"/>
      <c r="V399" s="175"/>
      <c r="W399" s="176"/>
      <c r="X399" s="176"/>
      <c r="Y399" s="177"/>
      <c r="Z399" s="36"/>
    </row>
    <row r="400" spans="1:26" ht="30" customHeight="1" x14ac:dyDescent="0.15">
      <c r="A400" s="26"/>
      <c r="B400" s="15"/>
      <c r="C400" s="38"/>
      <c r="D400" s="244"/>
      <c r="E400" s="245"/>
      <c r="F400" s="136" t="s">
        <v>784</v>
      </c>
      <c r="G400" s="236" t="s">
        <v>599</v>
      </c>
      <c r="H400" s="237"/>
      <c r="I400" s="237"/>
      <c r="J400" s="238"/>
      <c r="K400" s="230" t="s">
        <v>370</v>
      </c>
      <c r="L400" s="231"/>
      <c r="M400" s="231"/>
      <c r="N400" s="231"/>
      <c r="O400" s="232"/>
      <c r="P400" s="4"/>
      <c r="Q400" s="5"/>
      <c r="R400" s="233" t="s">
        <v>650</v>
      </c>
      <c r="S400" s="234"/>
      <c r="T400" s="234"/>
      <c r="U400" s="235"/>
      <c r="V400" s="175"/>
      <c r="W400" s="176"/>
      <c r="X400" s="176"/>
      <c r="Y400" s="177"/>
      <c r="Z400" s="36"/>
    </row>
    <row r="401" spans="1:26" ht="30" customHeight="1" x14ac:dyDescent="0.15">
      <c r="A401" s="26">
        <f>IFERROR(IF(AND($P401="○",TRIM($V401)=""),1001,0),3)</f>
        <v>0</v>
      </c>
      <c r="B401" s="15"/>
      <c r="C401" s="38"/>
      <c r="D401" s="244"/>
      <c r="E401" s="245"/>
      <c r="F401" s="136" t="s">
        <v>716</v>
      </c>
      <c r="G401" s="236" t="s">
        <v>540</v>
      </c>
      <c r="H401" s="237"/>
      <c r="I401" s="237"/>
      <c r="J401" s="238"/>
      <c r="K401" s="239"/>
      <c r="L401" s="240"/>
      <c r="M401" s="240"/>
      <c r="N401" s="240"/>
      <c r="O401" s="241"/>
      <c r="P401" s="4"/>
      <c r="Q401" s="5"/>
      <c r="R401" s="233"/>
      <c r="S401" s="234"/>
      <c r="T401" s="234"/>
      <c r="U401" s="235"/>
      <c r="V401" s="169"/>
      <c r="W401" s="170"/>
      <c r="X401" s="170"/>
      <c r="Y401" s="171"/>
      <c r="Z401" s="36"/>
    </row>
    <row r="402" spans="1:26" ht="30" customHeight="1" x14ac:dyDescent="0.15">
      <c r="A402" s="26"/>
      <c r="B402" s="15"/>
      <c r="C402" s="38"/>
      <c r="D402" s="242" t="s">
        <v>371</v>
      </c>
      <c r="E402" s="243"/>
      <c r="F402" s="136" t="s">
        <v>717</v>
      </c>
      <c r="G402" s="236" t="s">
        <v>667</v>
      </c>
      <c r="H402" s="237"/>
      <c r="I402" s="237"/>
      <c r="J402" s="238"/>
      <c r="K402" s="230" t="s">
        <v>372</v>
      </c>
      <c r="L402" s="231"/>
      <c r="M402" s="231"/>
      <c r="N402" s="231"/>
      <c r="O402" s="232"/>
      <c r="P402" s="4"/>
      <c r="Q402" s="5"/>
      <c r="R402" s="221" t="s">
        <v>851</v>
      </c>
      <c r="S402" s="222"/>
      <c r="T402" s="222"/>
      <c r="U402" s="223"/>
      <c r="V402" s="172"/>
      <c r="W402" s="173"/>
      <c r="X402" s="173"/>
      <c r="Y402" s="174"/>
      <c r="Z402" s="36"/>
    </row>
    <row r="403" spans="1:26" ht="30" customHeight="1" x14ac:dyDescent="0.15">
      <c r="A403" s="26"/>
      <c r="B403" s="15"/>
      <c r="C403" s="38"/>
      <c r="D403" s="244"/>
      <c r="E403" s="245"/>
      <c r="F403" s="136" t="s">
        <v>718</v>
      </c>
      <c r="G403" s="236" t="s">
        <v>668</v>
      </c>
      <c r="H403" s="237"/>
      <c r="I403" s="237"/>
      <c r="J403" s="238"/>
      <c r="K403" s="230" t="s">
        <v>373</v>
      </c>
      <c r="L403" s="231"/>
      <c r="M403" s="231"/>
      <c r="N403" s="231"/>
      <c r="O403" s="232"/>
      <c r="P403" s="4"/>
      <c r="Q403" s="5"/>
      <c r="R403" s="227"/>
      <c r="S403" s="228"/>
      <c r="T403" s="228"/>
      <c r="U403" s="229"/>
      <c r="V403" s="175"/>
      <c r="W403" s="176"/>
      <c r="X403" s="176"/>
      <c r="Y403" s="177"/>
      <c r="Z403" s="36"/>
    </row>
    <row r="404" spans="1:26" ht="30" customHeight="1" x14ac:dyDescent="0.15">
      <c r="A404" s="26"/>
      <c r="B404" s="15"/>
      <c r="C404" s="38"/>
      <c r="D404" s="244"/>
      <c r="E404" s="245"/>
      <c r="F404" s="136" t="s">
        <v>719</v>
      </c>
      <c r="G404" s="236" t="s">
        <v>669</v>
      </c>
      <c r="H404" s="237"/>
      <c r="I404" s="237"/>
      <c r="J404" s="238"/>
      <c r="K404" s="230" t="s">
        <v>374</v>
      </c>
      <c r="L404" s="231"/>
      <c r="M404" s="231"/>
      <c r="N404" s="231"/>
      <c r="O404" s="232"/>
      <c r="P404" s="4"/>
      <c r="Q404" s="5"/>
      <c r="R404" s="224"/>
      <c r="S404" s="225"/>
      <c r="T404" s="225"/>
      <c r="U404" s="226"/>
      <c r="V404" s="175"/>
      <c r="W404" s="176"/>
      <c r="X404" s="176"/>
      <c r="Y404" s="177"/>
      <c r="Z404" s="36"/>
    </row>
    <row r="405" spans="1:26" ht="30" customHeight="1" x14ac:dyDescent="0.15">
      <c r="A405" s="26">
        <f>IFERROR(IF(AND($P405="○",TRIM($V405)=""),1001,0),3)</f>
        <v>0</v>
      </c>
      <c r="B405" s="15"/>
      <c r="C405" s="38"/>
      <c r="D405" s="244"/>
      <c r="E405" s="245"/>
      <c r="F405" s="136" t="s">
        <v>725</v>
      </c>
      <c r="G405" s="236" t="s">
        <v>541</v>
      </c>
      <c r="H405" s="237"/>
      <c r="I405" s="237"/>
      <c r="J405" s="238"/>
      <c r="K405" s="239"/>
      <c r="L405" s="240"/>
      <c r="M405" s="240"/>
      <c r="N405" s="240"/>
      <c r="O405" s="241"/>
      <c r="P405" s="4"/>
      <c r="Q405" s="5"/>
      <c r="R405" s="233"/>
      <c r="S405" s="234"/>
      <c r="T405" s="234"/>
      <c r="U405" s="235"/>
      <c r="V405" s="169"/>
      <c r="W405" s="170"/>
      <c r="X405" s="170"/>
      <c r="Y405" s="171"/>
      <c r="Z405" s="36"/>
    </row>
    <row r="406" spans="1:26" ht="45" customHeight="1" x14ac:dyDescent="0.15">
      <c r="A406" s="26"/>
      <c r="B406" s="15"/>
      <c r="C406" s="38"/>
      <c r="D406" s="242" t="s">
        <v>375</v>
      </c>
      <c r="E406" s="243"/>
      <c r="F406" s="136" t="s">
        <v>726</v>
      </c>
      <c r="G406" s="236" t="s">
        <v>670</v>
      </c>
      <c r="H406" s="237"/>
      <c r="I406" s="237"/>
      <c r="J406" s="238"/>
      <c r="K406" s="230" t="s">
        <v>376</v>
      </c>
      <c r="L406" s="231"/>
      <c r="M406" s="231"/>
      <c r="N406" s="231"/>
      <c r="O406" s="232"/>
      <c r="P406" s="4"/>
      <c r="Q406" s="5"/>
      <c r="R406" s="233" t="s">
        <v>852</v>
      </c>
      <c r="S406" s="234"/>
      <c r="T406" s="234"/>
      <c r="U406" s="235"/>
      <c r="V406" s="172"/>
      <c r="W406" s="173"/>
      <c r="X406" s="173"/>
      <c r="Y406" s="174"/>
      <c r="Z406" s="36"/>
    </row>
    <row r="407" spans="1:26" ht="30" customHeight="1" x14ac:dyDescent="0.15">
      <c r="A407" s="26"/>
      <c r="B407" s="15"/>
      <c r="C407" s="38"/>
      <c r="D407" s="244"/>
      <c r="E407" s="245"/>
      <c r="F407" s="136" t="s">
        <v>727</v>
      </c>
      <c r="G407" s="236" t="s">
        <v>600</v>
      </c>
      <c r="H407" s="237"/>
      <c r="I407" s="237"/>
      <c r="J407" s="238"/>
      <c r="K407" s="230" t="s">
        <v>377</v>
      </c>
      <c r="L407" s="231"/>
      <c r="M407" s="231"/>
      <c r="N407" s="231"/>
      <c r="O407" s="232"/>
      <c r="P407" s="4"/>
      <c r="Q407" s="5"/>
      <c r="R407" s="233" t="s">
        <v>651</v>
      </c>
      <c r="S407" s="234"/>
      <c r="T407" s="234"/>
      <c r="U407" s="235"/>
      <c r="V407" s="175"/>
      <c r="W407" s="176"/>
      <c r="X407" s="176"/>
      <c r="Y407" s="177"/>
      <c r="Z407" s="36"/>
    </row>
    <row r="408" spans="1:26" ht="45" customHeight="1" x14ac:dyDescent="0.15">
      <c r="A408" s="26"/>
      <c r="B408" s="15"/>
      <c r="C408" s="38"/>
      <c r="D408" s="244"/>
      <c r="E408" s="245"/>
      <c r="F408" s="136" t="s">
        <v>728</v>
      </c>
      <c r="G408" s="236" t="s">
        <v>378</v>
      </c>
      <c r="H408" s="237"/>
      <c r="I408" s="237"/>
      <c r="J408" s="238"/>
      <c r="K408" s="230" t="s">
        <v>379</v>
      </c>
      <c r="L408" s="231"/>
      <c r="M408" s="231"/>
      <c r="N408" s="231"/>
      <c r="O408" s="232"/>
      <c r="P408" s="4"/>
      <c r="Q408" s="5"/>
      <c r="R408" s="233" t="s">
        <v>853</v>
      </c>
      <c r="S408" s="234"/>
      <c r="T408" s="234"/>
      <c r="U408" s="235"/>
      <c r="V408" s="175"/>
      <c r="W408" s="176"/>
      <c r="X408" s="176"/>
      <c r="Y408" s="177"/>
      <c r="Z408" s="36"/>
    </row>
    <row r="409" spans="1:26" ht="30" customHeight="1" x14ac:dyDescent="0.15">
      <c r="A409" s="26"/>
      <c r="B409" s="15"/>
      <c r="C409" s="38"/>
      <c r="D409" s="244"/>
      <c r="E409" s="245"/>
      <c r="F409" s="136" t="s">
        <v>729</v>
      </c>
      <c r="G409" s="236" t="s">
        <v>601</v>
      </c>
      <c r="H409" s="237"/>
      <c r="I409" s="237"/>
      <c r="J409" s="238"/>
      <c r="K409" s="230" t="s">
        <v>380</v>
      </c>
      <c r="L409" s="231"/>
      <c r="M409" s="231"/>
      <c r="N409" s="231"/>
      <c r="O409" s="232"/>
      <c r="P409" s="4"/>
      <c r="Q409" s="5"/>
      <c r="R409" s="233"/>
      <c r="S409" s="234"/>
      <c r="T409" s="234"/>
      <c r="U409" s="235"/>
      <c r="V409" s="175"/>
      <c r="W409" s="176"/>
      <c r="X409" s="176"/>
      <c r="Y409" s="177"/>
      <c r="Z409" s="36"/>
    </row>
    <row r="410" spans="1:26" ht="45" customHeight="1" x14ac:dyDescent="0.15">
      <c r="A410" s="26"/>
      <c r="B410" s="15"/>
      <c r="C410" s="38"/>
      <c r="D410" s="244"/>
      <c r="E410" s="245"/>
      <c r="F410" s="136" t="s">
        <v>730</v>
      </c>
      <c r="G410" s="236" t="s">
        <v>671</v>
      </c>
      <c r="H410" s="237"/>
      <c r="I410" s="237"/>
      <c r="J410" s="238"/>
      <c r="K410" s="230" t="s">
        <v>871</v>
      </c>
      <c r="L410" s="231"/>
      <c r="M410" s="231"/>
      <c r="N410" s="231"/>
      <c r="O410" s="232"/>
      <c r="P410" s="4"/>
      <c r="Q410" s="5"/>
      <c r="R410" s="233" t="s">
        <v>854</v>
      </c>
      <c r="S410" s="234"/>
      <c r="T410" s="234"/>
      <c r="U410" s="235"/>
      <c r="V410" s="175"/>
      <c r="W410" s="176"/>
      <c r="X410" s="176"/>
      <c r="Y410" s="177"/>
      <c r="Z410" s="36"/>
    </row>
    <row r="411" spans="1:26" ht="30" customHeight="1" x14ac:dyDescent="0.15">
      <c r="A411" s="26"/>
      <c r="B411" s="15"/>
      <c r="C411" s="38"/>
      <c r="D411" s="244"/>
      <c r="E411" s="245"/>
      <c r="F411" s="136" t="s">
        <v>731</v>
      </c>
      <c r="G411" s="236" t="s">
        <v>672</v>
      </c>
      <c r="H411" s="237"/>
      <c r="I411" s="237"/>
      <c r="J411" s="238"/>
      <c r="K411" s="230" t="s">
        <v>381</v>
      </c>
      <c r="L411" s="231"/>
      <c r="M411" s="231"/>
      <c r="N411" s="231"/>
      <c r="O411" s="232"/>
      <c r="P411" s="4"/>
      <c r="Q411" s="5"/>
      <c r="R411" s="233"/>
      <c r="S411" s="234"/>
      <c r="T411" s="234"/>
      <c r="U411" s="235"/>
      <c r="V411" s="175"/>
      <c r="W411" s="176"/>
      <c r="X411" s="176"/>
      <c r="Y411" s="177"/>
      <c r="Z411" s="36"/>
    </row>
    <row r="412" spans="1:26" ht="30" customHeight="1" x14ac:dyDescent="0.15">
      <c r="A412" s="26">
        <f>IFERROR(IF(AND($P412="○",TRIM($V412)=""),1001,0),3)</f>
        <v>0</v>
      </c>
      <c r="B412" s="15"/>
      <c r="C412" s="38"/>
      <c r="D412" s="244"/>
      <c r="E412" s="245"/>
      <c r="F412" s="136" t="s">
        <v>734</v>
      </c>
      <c r="G412" s="236" t="s">
        <v>542</v>
      </c>
      <c r="H412" s="237"/>
      <c r="I412" s="237"/>
      <c r="J412" s="238"/>
      <c r="K412" s="239"/>
      <c r="L412" s="240"/>
      <c r="M412" s="240"/>
      <c r="N412" s="240"/>
      <c r="O412" s="241"/>
      <c r="P412" s="4"/>
      <c r="Q412" s="5"/>
      <c r="R412" s="233"/>
      <c r="S412" s="234"/>
      <c r="T412" s="234"/>
      <c r="U412" s="235"/>
      <c r="V412" s="169"/>
      <c r="W412" s="170"/>
      <c r="X412" s="170"/>
      <c r="Y412" s="171"/>
      <c r="Z412" s="36"/>
    </row>
    <row r="413" spans="1:26" ht="30" customHeight="1" x14ac:dyDescent="0.15">
      <c r="A413" s="26"/>
      <c r="B413" s="15"/>
      <c r="C413" s="38"/>
      <c r="D413" s="242" t="s">
        <v>382</v>
      </c>
      <c r="E413" s="243"/>
      <c r="F413" s="136" t="s">
        <v>735</v>
      </c>
      <c r="G413" s="236" t="s">
        <v>143</v>
      </c>
      <c r="H413" s="237"/>
      <c r="I413" s="237"/>
      <c r="J413" s="238"/>
      <c r="K413" s="230" t="s">
        <v>143</v>
      </c>
      <c r="L413" s="231"/>
      <c r="M413" s="231"/>
      <c r="N413" s="231"/>
      <c r="O413" s="232"/>
      <c r="P413" s="4"/>
      <c r="Q413" s="5"/>
      <c r="R413" s="233"/>
      <c r="S413" s="234"/>
      <c r="T413" s="234"/>
      <c r="U413" s="235"/>
      <c r="V413" s="172"/>
      <c r="W413" s="173"/>
      <c r="X413" s="173"/>
      <c r="Y413" s="174"/>
      <c r="Z413" s="36"/>
    </row>
    <row r="414" spans="1:26" ht="30" customHeight="1" x14ac:dyDescent="0.15">
      <c r="A414" s="26"/>
      <c r="B414" s="15"/>
      <c r="C414" s="38"/>
      <c r="D414" s="244"/>
      <c r="E414" s="245"/>
      <c r="F414" s="136" t="s">
        <v>736</v>
      </c>
      <c r="G414" s="236" t="s">
        <v>150</v>
      </c>
      <c r="H414" s="237"/>
      <c r="I414" s="237"/>
      <c r="J414" s="238"/>
      <c r="K414" s="230" t="s">
        <v>383</v>
      </c>
      <c r="L414" s="231"/>
      <c r="M414" s="231"/>
      <c r="N414" s="231"/>
      <c r="O414" s="232"/>
      <c r="P414" s="4"/>
      <c r="Q414" s="5"/>
      <c r="R414" s="233"/>
      <c r="S414" s="234"/>
      <c r="T414" s="234"/>
      <c r="U414" s="235"/>
      <c r="V414" s="175"/>
      <c r="W414" s="176"/>
      <c r="X414" s="176"/>
      <c r="Y414" s="177"/>
      <c r="Z414" s="36"/>
    </row>
    <row r="415" spans="1:26" ht="30" customHeight="1" x14ac:dyDescent="0.15">
      <c r="A415" s="26"/>
      <c r="B415" s="15"/>
      <c r="C415" s="38"/>
      <c r="D415" s="244"/>
      <c r="E415" s="245"/>
      <c r="F415" s="136" t="s">
        <v>737</v>
      </c>
      <c r="G415" s="236" t="s">
        <v>384</v>
      </c>
      <c r="H415" s="237"/>
      <c r="I415" s="237"/>
      <c r="J415" s="238"/>
      <c r="K415" s="230" t="s">
        <v>385</v>
      </c>
      <c r="L415" s="231"/>
      <c r="M415" s="231"/>
      <c r="N415" s="231"/>
      <c r="O415" s="232"/>
      <c r="P415" s="4"/>
      <c r="Q415" s="5"/>
      <c r="R415" s="233"/>
      <c r="S415" s="234"/>
      <c r="T415" s="234"/>
      <c r="U415" s="235"/>
      <c r="V415" s="175"/>
      <c r="W415" s="176"/>
      <c r="X415" s="176"/>
      <c r="Y415" s="177"/>
      <c r="Z415" s="36"/>
    </row>
    <row r="416" spans="1:26" ht="30" customHeight="1" x14ac:dyDescent="0.15">
      <c r="A416" s="26"/>
      <c r="B416" s="15"/>
      <c r="C416" s="38"/>
      <c r="D416" s="244"/>
      <c r="E416" s="245"/>
      <c r="F416" s="136" t="s">
        <v>738</v>
      </c>
      <c r="G416" s="236" t="s">
        <v>290</v>
      </c>
      <c r="H416" s="237"/>
      <c r="I416" s="237"/>
      <c r="J416" s="238"/>
      <c r="K416" s="230" t="s">
        <v>386</v>
      </c>
      <c r="L416" s="231"/>
      <c r="M416" s="231"/>
      <c r="N416" s="231"/>
      <c r="O416" s="232"/>
      <c r="P416" s="4"/>
      <c r="Q416" s="5"/>
      <c r="R416" s="233"/>
      <c r="S416" s="234"/>
      <c r="T416" s="234"/>
      <c r="U416" s="235"/>
      <c r="V416" s="175"/>
      <c r="W416" s="176"/>
      <c r="X416" s="176"/>
      <c r="Y416" s="177"/>
      <c r="Z416" s="36"/>
    </row>
    <row r="417" spans="1:26" ht="45" customHeight="1" x14ac:dyDescent="0.15">
      <c r="A417" s="26"/>
      <c r="B417" s="15"/>
      <c r="C417" s="38"/>
      <c r="D417" s="244"/>
      <c r="E417" s="245"/>
      <c r="F417" s="136" t="s">
        <v>739</v>
      </c>
      <c r="G417" s="236" t="s">
        <v>387</v>
      </c>
      <c r="H417" s="237"/>
      <c r="I417" s="237"/>
      <c r="J417" s="238"/>
      <c r="K417" s="230" t="s">
        <v>388</v>
      </c>
      <c r="L417" s="231"/>
      <c r="M417" s="231"/>
      <c r="N417" s="231"/>
      <c r="O417" s="232"/>
      <c r="P417" s="4"/>
      <c r="Q417" s="5"/>
      <c r="R417" s="233"/>
      <c r="S417" s="234"/>
      <c r="T417" s="234"/>
      <c r="U417" s="235"/>
      <c r="V417" s="175"/>
      <c r="W417" s="176"/>
      <c r="X417" s="176"/>
      <c r="Y417" s="177"/>
      <c r="Z417" s="36"/>
    </row>
    <row r="418" spans="1:26" ht="30" customHeight="1" x14ac:dyDescent="0.15">
      <c r="A418" s="26"/>
      <c r="B418" s="15"/>
      <c r="C418" s="38"/>
      <c r="D418" s="244"/>
      <c r="E418" s="245"/>
      <c r="F418" s="136" t="s">
        <v>740</v>
      </c>
      <c r="G418" s="236" t="s">
        <v>389</v>
      </c>
      <c r="H418" s="237"/>
      <c r="I418" s="237"/>
      <c r="J418" s="238"/>
      <c r="K418" s="230" t="s">
        <v>390</v>
      </c>
      <c r="L418" s="231"/>
      <c r="M418" s="231"/>
      <c r="N418" s="231"/>
      <c r="O418" s="232"/>
      <c r="P418" s="4"/>
      <c r="Q418" s="5"/>
      <c r="R418" s="233"/>
      <c r="S418" s="234"/>
      <c r="T418" s="234"/>
      <c r="U418" s="235"/>
      <c r="V418" s="175"/>
      <c r="W418" s="176"/>
      <c r="X418" s="176"/>
      <c r="Y418" s="177"/>
      <c r="Z418" s="36"/>
    </row>
    <row r="419" spans="1:26" ht="30" customHeight="1" x14ac:dyDescent="0.15">
      <c r="A419" s="26"/>
      <c r="B419" s="15"/>
      <c r="C419" s="38"/>
      <c r="D419" s="244"/>
      <c r="E419" s="245"/>
      <c r="F419" s="136" t="s">
        <v>741</v>
      </c>
      <c r="G419" s="236" t="s">
        <v>602</v>
      </c>
      <c r="H419" s="237"/>
      <c r="I419" s="237"/>
      <c r="J419" s="238"/>
      <c r="K419" s="230" t="s">
        <v>391</v>
      </c>
      <c r="L419" s="231"/>
      <c r="M419" s="231"/>
      <c r="N419" s="231"/>
      <c r="O419" s="232"/>
      <c r="P419" s="4"/>
      <c r="Q419" s="5"/>
      <c r="R419" s="233" t="s">
        <v>652</v>
      </c>
      <c r="S419" s="234"/>
      <c r="T419" s="234"/>
      <c r="U419" s="235"/>
      <c r="V419" s="175"/>
      <c r="W419" s="176"/>
      <c r="X419" s="176"/>
      <c r="Y419" s="177"/>
      <c r="Z419" s="36"/>
    </row>
    <row r="420" spans="1:26" ht="30" customHeight="1" x14ac:dyDescent="0.15">
      <c r="A420" s="26"/>
      <c r="B420" s="15"/>
      <c r="C420" s="38"/>
      <c r="D420" s="244"/>
      <c r="E420" s="245"/>
      <c r="F420" s="136" t="s">
        <v>742</v>
      </c>
      <c r="G420" s="236" t="s">
        <v>392</v>
      </c>
      <c r="H420" s="237"/>
      <c r="I420" s="237"/>
      <c r="J420" s="238"/>
      <c r="K420" s="230" t="s">
        <v>393</v>
      </c>
      <c r="L420" s="231"/>
      <c r="M420" s="231"/>
      <c r="N420" s="231"/>
      <c r="O420" s="232"/>
      <c r="P420" s="4"/>
      <c r="Q420" s="5"/>
      <c r="R420" s="233"/>
      <c r="S420" s="234"/>
      <c r="T420" s="234"/>
      <c r="U420" s="235"/>
      <c r="V420" s="175"/>
      <c r="W420" s="176"/>
      <c r="X420" s="176"/>
      <c r="Y420" s="177"/>
      <c r="Z420" s="36"/>
    </row>
    <row r="421" spans="1:26" ht="60" customHeight="1" x14ac:dyDescent="0.15">
      <c r="A421" s="26"/>
      <c r="B421" s="15"/>
      <c r="C421" s="38"/>
      <c r="D421" s="244"/>
      <c r="E421" s="245"/>
      <c r="F421" s="136" t="s">
        <v>742</v>
      </c>
      <c r="G421" s="236" t="s">
        <v>603</v>
      </c>
      <c r="H421" s="237"/>
      <c r="I421" s="237"/>
      <c r="J421" s="238"/>
      <c r="K421" s="230" t="s">
        <v>394</v>
      </c>
      <c r="L421" s="231"/>
      <c r="M421" s="231"/>
      <c r="N421" s="231"/>
      <c r="O421" s="232"/>
      <c r="P421" s="4"/>
      <c r="Q421" s="5"/>
      <c r="R421" s="233" t="s">
        <v>855</v>
      </c>
      <c r="S421" s="234"/>
      <c r="T421" s="234"/>
      <c r="U421" s="235"/>
      <c r="V421" s="175"/>
      <c r="W421" s="176"/>
      <c r="X421" s="176"/>
      <c r="Y421" s="177"/>
      <c r="Z421" s="36"/>
    </row>
    <row r="422" spans="1:26" ht="30" customHeight="1" x14ac:dyDescent="0.15">
      <c r="A422" s="26"/>
      <c r="B422" s="15"/>
      <c r="C422" s="38"/>
      <c r="D422" s="244"/>
      <c r="E422" s="245"/>
      <c r="F422" s="136" t="s">
        <v>744</v>
      </c>
      <c r="G422" s="236" t="s">
        <v>395</v>
      </c>
      <c r="H422" s="237"/>
      <c r="I422" s="237"/>
      <c r="J422" s="238"/>
      <c r="K422" s="230" t="s">
        <v>396</v>
      </c>
      <c r="L422" s="231"/>
      <c r="M422" s="231"/>
      <c r="N422" s="231"/>
      <c r="O422" s="232"/>
      <c r="P422" s="4"/>
      <c r="Q422" s="5"/>
      <c r="R422" s="233"/>
      <c r="S422" s="234"/>
      <c r="T422" s="234"/>
      <c r="U422" s="235"/>
      <c r="V422" s="175"/>
      <c r="W422" s="176"/>
      <c r="X422" s="176"/>
      <c r="Y422" s="177"/>
      <c r="Z422" s="36"/>
    </row>
    <row r="423" spans="1:26" ht="30" customHeight="1" x14ac:dyDescent="0.15">
      <c r="A423" s="26"/>
      <c r="B423" s="15"/>
      <c r="C423" s="38"/>
      <c r="D423" s="244"/>
      <c r="E423" s="245"/>
      <c r="F423" s="136" t="s">
        <v>745</v>
      </c>
      <c r="G423" s="236" t="s">
        <v>397</v>
      </c>
      <c r="H423" s="237"/>
      <c r="I423" s="237"/>
      <c r="J423" s="238"/>
      <c r="K423" s="230" t="s">
        <v>398</v>
      </c>
      <c r="L423" s="231"/>
      <c r="M423" s="231"/>
      <c r="N423" s="231"/>
      <c r="O423" s="232"/>
      <c r="P423" s="4"/>
      <c r="Q423" s="5"/>
      <c r="R423" s="233"/>
      <c r="S423" s="234"/>
      <c r="T423" s="234"/>
      <c r="U423" s="235"/>
      <c r="V423" s="175"/>
      <c r="W423" s="176"/>
      <c r="X423" s="176"/>
      <c r="Y423" s="177"/>
      <c r="Z423" s="36"/>
    </row>
    <row r="424" spans="1:26" ht="30" customHeight="1" x14ac:dyDescent="0.15">
      <c r="A424" s="26"/>
      <c r="B424" s="15"/>
      <c r="C424" s="38"/>
      <c r="D424" s="244"/>
      <c r="E424" s="245"/>
      <c r="F424" s="136" t="s">
        <v>785</v>
      </c>
      <c r="G424" s="236" t="s">
        <v>399</v>
      </c>
      <c r="H424" s="237"/>
      <c r="I424" s="237"/>
      <c r="J424" s="238"/>
      <c r="K424" s="230" t="s">
        <v>400</v>
      </c>
      <c r="L424" s="231"/>
      <c r="M424" s="231"/>
      <c r="N424" s="231"/>
      <c r="O424" s="232"/>
      <c r="P424" s="4"/>
      <c r="Q424" s="5"/>
      <c r="R424" s="233"/>
      <c r="S424" s="234"/>
      <c r="T424" s="234"/>
      <c r="U424" s="235"/>
      <c r="V424" s="175"/>
      <c r="W424" s="176"/>
      <c r="X424" s="176"/>
      <c r="Y424" s="177"/>
      <c r="Z424" s="36"/>
    </row>
    <row r="425" spans="1:26" ht="30" customHeight="1" x14ac:dyDescent="0.15">
      <c r="A425" s="26"/>
      <c r="B425" s="15"/>
      <c r="C425" s="38"/>
      <c r="D425" s="244"/>
      <c r="E425" s="245"/>
      <c r="F425" s="136" t="s">
        <v>786</v>
      </c>
      <c r="G425" s="236" t="s">
        <v>66</v>
      </c>
      <c r="H425" s="237"/>
      <c r="I425" s="237"/>
      <c r="J425" s="238"/>
      <c r="K425" s="230" t="s">
        <v>401</v>
      </c>
      <c r="L425" s="231"/>
      <c r="M425" s="231"/>
      <c r="N425" s="231"/>
      <c r="O425" s="232"/>
      <c r="P425" s="4"/>
      <c r="Q425" s="5"/>
      <c r="R425" s="233"/>
      <c r="S425" s="234"/>
      <c r="T425" s="234"/>
      <c r="U425" s="235"/>
      <c r="V425" s="175"/>
      <c r="W425" s="176"/>
      <c r="X425" s="176"/>
      <c r="Y425" s="177"/>
      <c r="Z425" s="36"/>
    </row>
    <row r="426" spans="1:26" ht="30" customHeight="1" x14ac:dyDescent="0.15">
      <c r="A426" s="26">
        <f>IFERROR(IF(AND($P426="○",TRIM($V426)=""),1001,0),3)</f>
        <v>0</v>
      </c>
      <c r="B426" s="15"/>
      <c r="C426" s="38"/>
      <c r="D426" s="244"/>
      <c r="E426" s="245"/>
      <c r="F426" s="136" t="s">
        <v>746</v>
      </c>
      <c r="G426" s="236" t="s">
        <v>543</v>
      </c>
      <c r="H426" s="237"/>
      <c r="I426" s="237"/>
      <c r="J426" s="238"/>
      <c r="K426" s="239"/>
      <c r="L426" s="240"/>
      <c r="M426" s="240"/>
      <c r="N426" s="240"/>
      <c r="O426" s="241"/>
      <c r="P426" s="4"/>
      <c r="Q426" s="5"/>
      <c r="R426" s="233"/>
      <c r="S426" s="234"/>
      <c r="T426" s="234"/>
      <c r="U426" s="235"/>
      <c r="V426" s="169"/>
      <c r="W426" s="170"/>
      <c r="X426" s="170"/>
      <c r="Y426" s="171"/>
      <c r="Z426" s="36"/>
    </row>
    <row r="427" spans="1:26" ht="30" customHeight="1" x14ac:dyDescent="0.15">
      <c r="A427" s="26"/>
      <c r="B427" s="15"/>
      <c r="C427" s="38"/>
      <c r="D427" s="242" t="s">
        <v>402</v>
      </c>
      <c r="E427" s="243"/>
      <c r="F427" s="136" t="s">
        <v>747</v>
      </c>
      <c r="G427" s="236" t="s">
        <v>403</v>
      </c>
      <c r="H427" s="237"/>
      <c r="I427" s="237"/>
      <c r="J427" s="238"/>
      <c r="K427" s="230" t="s">
        <v>404</v>
      </c>
      <c r="L427" s="231"/>
      <c r="M427" s="231"/>
      <c r="N427" s="231"/>
      <c r="O427" s="232"/>
      <c r="P427" s="4"/>
      <c r="Q427" s="5"/>
      <c r="R427" s="233"/>
      <c r="S427" s="234"/>
      <c r="T427" s="234"/>
      <c r="U427" s="235"/>
      <c r="V427" s="172"/>
      <c r="W427" s="173"/>
      <c r="X427" s="173"/>
      <c r="Y427" s="174"/>
      <c r="Z427" s="36"/>
    </row>
    <row r="428" spans="1:26" ht="30" customHeight="1" x14ac:dyDescent="0.15">
      <c r="A428" s="26"/>
      <c r="B428" s="15"/>
      <c r="C428" s="38"/>
      <c r="D428" s="244"/>
      <c r="E428" s="245"/>
      <c r="F428" s="136" t="s">
        <v>748</v>
      </c>
      <c r="G428" s="236" t="s">
        <v>405</v>
      </c>
      <c r="H428" s="237"/>
      <c r="I428" s="237"/>
      <c r="J428" s="238"/>
      <c r="K428" s="230" t="s">
        <v>406</v>
      </c>
      <c r="L428" s="231"/>
      <c r="M428" s="231"/>
      <c r="N428" s="231"/>
      <c r="O428" s="232"/>
      <c r="P428" s="4"/>
      <c r="Q428" s="5"/>
      <c r="R428" s="233"/>
      <c r="S428" s="234"/>
      <c r="T428" s="234"/>
      <c r="U428" s="235"/>
      <c r="V428" s="175"/>
      <c r="W428" s="176"/>
      <c r="X428" s="176"/>
      <c r="Y428" s="177"/>
      <c r="Z428" s="36"/>
    </row>
    <row r="429" spans="1:26" ht="30" customHeight="1" x14ac:dyDescent="0.15">
      <c r="A429" s="26"/>
      <c r="B429" s="15"/>
      <c r="C429" s="38"/>
      <c r="D429" s="244"/>
      <c r="E429" s="245"/>
      <c r="F429" s="136" t="s">
        <v>749</v>
      </c>
      <c r="G429" s="236" t="s">
        <v>407</v>
      </c>
      <c r="H429" s="237"/>
      <c r="I429" s="237"/>
      <c r="J429" s="238"/>
      <c r="K429" s="230" t="s">
        <v>407</v>
      </c>
      <c r="L429" s="231"/>
      <c r="M429" s="231"/>
      <c r="N429" s="231"/>
      <c r="O429" s="232"/>
      <c r="P429" s="4"/>
      <c r="Q429" s="5"/>
      <c r="R429" s="233"/>
      <c r="S429" s="234"/>
      <c r="T429" s="234"/>
      <c r="U429" s="235"/>
      <c r="V429" s="175"/>
      <c r="W429" s="176"/>
      <c r="X429" s="176"/>
      <c r="Y429" s="177"/>
      <c r="Z429" s="36"/>
    </row>
    <row r="430" spans="1:26" ht="30" customHeight="1" x14ac:dyDescent="0.15">
      <c r="A430" s="26"/>
      <c r="B430" s="15"/>
      <c r="C430" s="38"/>
      <c r="D430" s="244"/>
      <c r="E430" s="245"/>
      <c r="F430" s="136" t="s">
        <v>750</v>
      </c>
      <c r="G430" s="236" t="s">
        <v>408</v>
      </c>
      <c r="H430" s="237"/>
      <c r="I430" s="237"/>
      <c r="J430" s="238"/>
      <c r="K430" s="230" t="s">
        <v>409</v>
      </c>
      <c r="L430" s="231"/>
      <c r="M430" s="231"/>
      <c r="N430" s="231"/>
      <c r="O430" s="232"/>
      <c r="P430" s="4"/>
      <c r="Q430" s="5"/>
      <c r="R430" s="233"/>
      <c r="S430" s="234"/>
      <c r="T430" s="234"/>
      <c r="U430" s="235"/>
      <c r="V430" s="175"/>
      <c r="W430" s="176"/>
      <c r="X430" s="176"/>
      <c r="Y430" s="177"/>
      <c r="Z430" s="36"/>
    </row>
    <row r="431" spans="1:26" ht="30" customHeight="1" x14ac:dyDescent="0.15">
      <c r="A431" s="26"/>
      <c r="B431" s="15"/>
      <c r="C431" s="38"/>
      <c r="D431" s="244"/>
      <c r="E431" s="245"/>
      <c r="F431" s="136" t="s">
        <v>751</v>
      </c>
      <c r="G431" s="236" t="s">
        <v>410</v>
      </c>
      <c r="H431" s="237"/>
      <c r="I431" s="237"/>
      <c r="J431" s="238"/>
      <c r="K431" s="230" t="s">
        <v>411</v>
      </c>
      <c r="L431" s="231"/>
      <c r="M431" s="231"/>
      <c r="N431" s="231"/>
      <c r="O431" s="232"/>
      <c r="P431" s="4"/>
      <c r="Q431" s="5"/>
      <c r="R431" s="233"/>
      <c r="S431" s="234"/>
      <c r="T431" s="234"/>
      <c r="U431" s="235"/>
      <c r="V431" s="175"/>
      <c r="W431" s="176"/>
      <c r="X431" s="176"/>
      <c r="Y431" s="177"/>
      <c r="Z431" s="36"/>
    </row>
    <row r="432" spans="1:26" ht="30" customHeight="1" x14ac:dyDescent="0.15">
      <c r="A432" s="26"/>
      <c r="B432" s="15"/>
      <c r="C432" s="38"/>
      <c r="D432" s="244"/>
      <c r="E432" s="245"/>
      <c r="F432" s="136" t="s">
        <v>752</v>
      </c>
      <c r="G432" s="236" t="s">
        <v>604</v>
      </c>
      <c r="H432" s="237"/>
      <c r="I432" s="237"/>
      <c r="J432" s="238"/>
      <c r="K432" s="230" t="s">
        <v>412</v>
      </c>
      <c r="L432" s="231"/>
      <c r="M432" s="231"/>
      <c r="N432" s="231"/>
      <c r="O432" s="232"/>
      <c r="P432" s="4"/>
      <c r="Q432" s="5"/>
      <c r="R432" s="233" t="s">
        <v>653</v>
      </c>
      <c r="S432" s="234"/>
      <c r="T432" s="234"/>
      <c r="U432" s="235"/>
      <c r="V432" s="175"/>
      <c r="W432" s="176"/>
      <c r="X432" s="176"/>
      <c r="Y432" s="177"/>
      <c r="Z432" s="36"/>
    </row>
    <row r="433" spans="1:26" ht="30" customHeight="1" x14ac:dyDescent="0.15">
      <c r="A433" s="26">
        <f>IFERROR(IF(AND($P433="○",TRIM($V433)=""),1001,0),3)</f>
        <v>0</v>
      </c>
      <c r="B433" s="15"/>
      <c r="C433" s="38"/>
      <c r="D433" s="244"/>
      <c r="E433" s="245"/>
      <c r="F433" s="136" t="s">
        <v>753</v>
      </c>
      <c r="G433" s="236" t="s">
        <v>544</v>
      </c>
      <c r="H433" s="237"/>
      <c r="I433" s="237"/>
      <c r="J433" s="238"/>
      <c r="K433" s="239"/>
      <c r="L433" s="240"/>
      <c r="M433" s="240"/>
      <c r="N433" s="240"/>
      <c r="O433" s="241"/>
      <c r="P433" s="4"/>
      <c r="Q433" s="5"/>
      <c r="R433" s="233"/>
      <c r="S433" s="234"/>
      <c r="T433" s="234"/>
      <c r="U433" s="235"/>
      <c r="V433" s="169"/>
      <c r="W433" s="170"/>
      <c r="X433" s="170"/>
      <c r="Y433" s="171"/>
      <c r="Z433" s="36"/>
    </row>
    <row r="434" spans="1:26" ht="30" customHeight="1" x14ac:dyDescent="0.15">
      <c r="A434" s="26"/>
      <c r="B434" s="15"/>
      <c r="C434" s="38"/>
      <c r="D434" s="242" t="s">
        <v>413</v>
      </c>
      <c r="E434" s="243"/>
      <c r="F434" s="136" t="s">
        <v>754</v>
      </c>
      <c r="G434" s="236" t="s">
        <v>414</v>
      </c>
      <c r="H434" s="237"/>
      <c r="I434" s="237"/>
      <c r="J434" s="238"/>
      <c r="K434" s="230" t="s">
        <v>415</v>
      </c>
      <c r="L434" s="231"/>
      <c r="M434" s="231"/>
      <c r="N434" s="231"/>
      <c r="O434" s="232"/>
      <c r="P434" s="4"/>
      <c r="Q434" s="5"/>
      <c r="R434" s="233"/>
      <c r="S434" s="234"/>
      <c r="T434" s="234"/>
      <c r="U434" s="235"/>
      <c r="V434" s="172"/>
      <c r="W434" s="173"/>
      <c r="X434" s="173"/>
      <c r="Y434" s="174"/>
      <c r="Z434" s="36"/>
    </row>
    <row r="435" spans="1:26" ht="30" customHeight="1" x14ac:dyDescent="0.15">
      <c r="A435" s="26"/>
      <c r="B435" s="15"/>
      <c r="C435" s="38"/>
      <c r="D435" s="244"/>
      <c r="E435" s="245"/>
      <c r="F435" s="136" t="s">
        <v>755</v>
      </c>
      <c r="G435" s="236" t="s">
        <v>416</v>
      </c>
      <c r="H435" s="237"/>
      <c r="I435" s="237"/>
      <c r="J435" s="238"/>
      <c r="K435" s="230" t="s">
        <v>417</v>
      </c>
      <c r="L435" s="231"/>
      <c r="M435" s="231"/>
      <c r="N435" s="231"/>
      <c r="O435" s="232"/>
      <c r="P435" s="4"/>
      <c r="Q435" s="5"/>
      <c r="R435" s="233"/>
      <c r="S435" s="234"/>
      <c r="T435" s="234"/>
      <c r="U435" s="235"/>
      <c r="V435" s="175"/>
      <c r="W435" s="176"/>
      <c r="X435" s="176"/>
      <c r="Y435" s="177"/>
      <c r="Z435" s="36"/>
    </row>
    <row r="436" spans="1:26" ht="30" customHeight="1" x14ac:dyDescent="0.15">
      <c r="A436" s="26"/>
      <c r="B436" s="15"/>
      <c r="C436" s="38"/>
      <c r="D436" s="244"/>
      <c r="E436" s="245"/>
      <c r="F436" s="136" t="s">
        <v>755</v>
      </c>
      <c r="G436" s="236" t="s">
        <v>418</v>
      </c>
      <c r="H436" s="237"/>
      <c r="I436" s="237"/>
      <c r="J436" s="238"/>
      <c r="K436" s="230" t="s">
        <v>419</v>
      </c>
      <c r="L436" s="231"/>
      <c r="M436" s="231"/>
      <c r="N436" s="231"/>
      <c r="O436" s="232"/>
      <c r="P436" s="4"/>
      <c r="Q436" s="5"/>
      <c r="R436" s="233"/>
      <c r="S436" s="234"/>
      <c r="T436" s="234"/>
      <c r="U436" s="235"/>
      <c r="V436" s="175"/>
      <c r="W436" s="176"/>
      <c r="X436" s="176"/>
      <c r="Y436" s="177"/>
      <c r="Z436" s="36"/>
    </row>
    <row r="437" spans="1:26" ht="30" customHeight="1" x14ac:dyDescent="0.15">
      <c r="A437" s="26"/>
      <c r="B437" s="15"/>
      <c r="C437" s="38"/>
      <c r="D437" s="244"/>
      <c r="E437" s="245"/>
      <c r="F437" s="136" t="s">
        <v>756</v>
      </c>
      <c r="G437" s="236" t="s">
        <v>420</v>
      </c>
      <c r="H437" s="237"/>
      <c r="I437" s="237"/>
      <c r="J437" s="238"/>
      <c r="K437" s="230" t="s">
        <v>421</v>
      </c>
      <c r="L437" s="231"/>
      <c r="M437" s="231"/>
      <c r="N437" s="231"/>
      <c r="O437" s="232"/>
      <c r="P437" s="4"/>
      <c r="Q437" s="5"/>
      <c r="R437" s="233"/>
      <c r="S437" s="234"/>
      <c r="T437" s="234"/>
      <c r="U437" s="235"/>
      <c r="V437" s="175"/>
      <c r="W437" s="176"/>
      <c r="X437" s="176"/>
      <c r="Y437" s="177"/>
      <c r="Z437" s="36"/>
    </row>
    <row r="438" spans="1:26" ht="30" customHeight="1" x14ac:dyDescent="0.15">
      <c r="A438" s="26"/>
      <c r="B438" s="15"/>
      <c r="C438" s="38"/>
      <c r="D438" s="244"/>
      <c r="E438" s="245"/>
      <c r="F438" s="136" t="s">
        <v>757</v>
      </c>
      <c r="G438" s="236" t="s">
        <v>422</v>
      </c>
      <c r="H438" s="237"/>
      <c r="I438" s="237"/>
      <c r="J438" s="238"/>
      <c r="K438" s="230" t="s">
        <v>422</v>
      </c>
      <c r="L438" s="231"/>
      <c r="M438" s="231"/>
      <c r="N438" s="231"/>
      <c r="O438" s="232"/>
      <c r="P438" s="4"/>
      <c r="Q438" s="5"/>
      <c r="R438" s="233"/>
      <c r="S438" s="234"/>
      <c r="T438" s="234"/>
      <c r="U438" s="235"/>
      <c r="V438" s="175"/>
      <c r="W438" s="176"/>
      <c r="X438" s="176"/>
      <c r="Y438" s="177"/>
      <c r="Z438" s="36"/>
    </row>
    <row r="439" spans="1:26" ht="30" customHeight="1" x14ac:dyDescent="0.15">
      <c r="A439" s="26"/>
      <c r="B439" s="15"/>
      <c r="C439" s="38"/>
      <c r="D439" s="244"/>
      <c r="E439" s="245"/>
      <c r="F439" s="136" t="s">
        <v>758</v>
      </c>
      <c r="G439" s="236" t="s">
        <v>423</v>
      </c>
      <c r="H439" s="237"/>
      <c r="I439" s="237"/>
      <c r="J439" s="238"/>
      <c r="K439" s="230" t="s">
        <v>424</v>
      </c>
      <c r="L439" s="231"/>
      <c r="M439" s="231"/>
      <c r="N439" s="231"/>
      <c r="O439" s="232"/>
      <c r="P439" s="4"/>
      <c r="Q439" s="5"/>
      <c r="R439" s="233"/>
      <c r="S439" s="234"/>
      <c r="T439" s="234"/>
      <c r="U439" s="235"/>
      <c r="V439" s="175"/>
      <c r="W439" s="176"/>
      <c r="X439" s="176"/>
      <c r="Y439" s="177"/>
      <c r="Z439" s="36"/>
    </row>
    <row r="440" spans="1:26" ht="30" customHeight="1" x14ac:dyDescent="0.15">
      <c r="A440" s="26"/>
      <c r="B440" s="15"/>
      <c r="C440" s="38"/>
      <c r="D440" s="244"/>
      <c r="E440" s="245"/>
      <c r="F440" s="136" t="s">
        <v>759</v>
      </c>
      <c r="G440" s="236" t="s">
        <v>425</v>
      </c>
      <c r="H440" s="237"/>
      <c r="I440" s="237"/>
      <c r="J440" s="238"/>
      <c r="K440" s="230" t="s">
        <v>425</v>
      </c>
      <c r="L440" s="231"/>
      <c r="M440" s="231"/>
      <c r="N440" s="231"/>
      <c r="O440" s="232"/>
      <c r="P440" s="4"/>
      <c r="Q440" s="5"/>
      <c r="R440" s="233"/>
      <c r="S440" s="234"/>
      <c r="T440" s="234"/>
      <c r="U440" s="235"/>
      <c r="V440" s="175"/>
      <c r="W440" s="176"/>
      <c r="X440" s="176"/>
      <c r="Y440" s="177"/>
      <c r="Z440" s="36"/>
    </row>
    <row r="441" spans="1:26" ht="30" customHeight="1" x14ac:dyDescent="0.15">
      <c r="A441" s="26"/>
      <c r="B441" s="15"/>
      <c r="C441" s="38"/>
      <c r="D441" s="244"/>
      <c r="E441" s="245"/>
      <c r="F441" s="136" t="s">
        <v>787</v>
      </c>
      <c r="G441" s="236" t="s">
        <v>426</v>
      </c>
      <c r="H441" s="237"/>
      <c r="I441" s="237"/>
      <c r="J441" s="238"/>
      <c r="K441" s="230" t="s">
        <v>427</v>
      </c>
      <c r="L441" s="231"/>
      <c r="M441" s="231"/>
      <c r="N441" s="231"/>
      <c r="O441" s="232"/>
      <c r="P441" s="4"/>
      <c r="Q441" s="5"/>
      <c r="R441" s="233"/>
      <c r="S441" s="234"/>
      <c r="T441" s="234"/>
      <c r="U441" s="235"/>
      <c r="V441" s="175"/>
      <c r="W441" s="176"/>
      <c r="X441" s="176"/>
      <c r="Y441" s="177"/>
      <c r="Z441" s="36"/>
    </row>
    <row r="442" spans="1:26" ht="45" customHeight="1" x14ac:dyDescent="0.15">
      <c r="A442" s="26"/>
      <c r="B442" s="15"/>
      <c r="C442" s="38"/>
      <c r="D442" s="244"/>
      <c r="E442" s="245"/>
      <c r="F442" s="136" t="s">
        <v>788</v>
      </c>
      <c r="G442" s="236" t="s">
        <v>428</v>
      </c>
      <c r="H442" s="237"/>
      <c r="I442" s="237"/>
      <c r="J442" s="238"/>
      <c r="K442" s="230" t="s">
        <v>429</v>
      </c>
      <c r="L442" s="231"/>
      <c r="M442" s="231"/>
      <c r="N442" s="231"/>
      <c r="O442" s="232"/>
      <c r="P442" s="4"/>
      <c r="Q442" s="5"/>
      <c r="R442" s="233"/>
      <c r="S442" s="234"/>
      <c r="T442" s="234"/>
      <c r="U442" s="235"/>
      <c r="V442" s="175"/>
      <c r="W442" s="176"/>
      <c r="X442" s="176"/>
      <c r="Y442" s="177"/>
      <c r="Z442" s="36"/>
    </row>
    <row r="443" spans="1:26" ht="30" customHeight="1" x14ac:dyDescent="0.15">
      <c r="A443" s="26"/>
      <c r="B443" s="15"/>
      <c r="C443" s="38"/>
      <c r="D443" s="244"/>
      <c r="E443" s="245"/>
      <c r="F443" s="136" t="s">
        <v>789</v>
      </c>
      <c r="G443" s="236" t="s">
        <v>430</v>
      </c>
      <c r="H443" s="237"/>
      <c r="I443" s="237"/>
      <c r="J443" s="238"/>
      <c r="K443" s="230" t="s">
        <v>431</v>
      </c>
      <c r="L443" s="231"/>
      <c r="M443" s="231"/>
      <c r="N443" s="231"/>
      <c r="O443" s="232"/>
      <c r="P443" s="4"/>
      <c r="Q443" s="5"/>
      <c r="R443" s="233"/>
      <c r="S443" s="234"/>
      <c r="T443" s="234"/>
      <c r="U443" s="235"/>
      <c r="V443" s="175"/>
      <c r="W443" s="176"/>
      <c r="X443" s="176"/>
      <c r="Y443" s="177"/>
      <c r="Z443" s="36"/>
    </row>
    <row r="444" spans="1:26" ht="30" customHeight="1" x14ac:dyDescent="0.15">
      <c r="A444" s="26">
        <f>IFERROR(IF(AND($P444="○",TRIM($V444)=""),1001,0),3)</f>
        <v>0</v>
      </c>
      <c r="B444" s="15"/>
      <c r="C444" s="38"/>
      <c r="D444" s="244"/>
      <c r="E444" s="245"/>
      <c r="F444" s="136" t="s">
        <v>760</v>
      </c>
      <c r="G444" s="236" t="s">
        <v>545</v>
      </c>
      <c r="H444" s="237"/>
      <c r="I444" s="237"/>
      <c r="J444" s="238"/>
      <c r="K444" s="239"/>
      <c r="L444" s="240"/>
      <c r="M444" s="240"/>
      <c r="N444" s="240"/>
      <c r="O444" s="241"/>
      <c r="P444" s="4"/>
      <c r="Q444" s="5"/>
      <c r="R444" s="233"/>
      <c r="S444" s="234"/>
      <c r="T444" s="234"/>
      <c r="U444" s="235"/>
      <c r="V444" s="169"/>
      <c r="W444" s="170"/>
      <c r="X444" s="170"/>
      <c r="Y444" s="171"/>
      <c r="Z444" s="36"/>
    </row>
    <row r="445" spans="1:26" ht="30" customHeight="1" x14ac:dyDescent="0.15">
      <c r="A445" s="26"/>
      <c r="B445" s="15"/>
      <c r="C445" s="38"/>
      <c r="D445" s="242" t="s">
        <v>432</v>
      </c>
      <c r="E445" s="243"/>
      <c r="F445" s="136" t="s">
        <v>761</v>
      </c>
      <c r="G445" s="236" t="s">
        <v>433</v>
      </c>
      <c r="H445" s="237"/>
      <c r="I445" s="237"/>
      <c r="J445" s="238"/>
      <c r="K445" s="230" t="s">
        <v>434</v>
      </c>
      <c r="L445" s="231"/>
      <c r="M445" s="231"/>
      <c r="N445" s="231"/>
      <c r="O445" s="232"/>
      <c r="P445" s="4"/>
      <c r="Q445" s="5"/>
      <c r="R445" s="233"/>
      <c r="S445" s="234"/>
      <c r="T445" s="234"/>
      <c r="U445" s="235"/>
      <c r="V445" s="172"/>
      <c r="W445" s="173"/>
      <c r="X445" s="173"/>
      <c r="Y445" s="174"/>
      <c r="Z445" s="36"/>
    </row>
    <row r="446" spans="1:26" ht="30" customHeight="1" x14ac:dyDescent="0.15">
      <c r="A446" s="26"/>
      <c r="B446" s="15"/>
      <c r="C446" s="38"/>
      <c r="D446" s="244"/>
      <c r="E446" s="245"/>
      <c r="F446" s="136" t="s">
        <v>762</v>
      </c>
      <c r="G446" s="236" t="s">
        <v>435</v>
      </c>
      <c r="H446" s="237"/>
      <c r="I446" s="237"/>
      <c r="J446" s="238"/>
      <c r="K446" s="230" t="s">
        <v>436</v>
      </c>
      <c r="L446" s="231"/>
      <c r="M446" s="231"/>
      <c r="N446" s="231"/>
      <c r="O446" s="232"/>
      <c r="P446" s="4"/>
      <c r="Q446" s="5"/>
      <c r="R446" s="233"/>
      <c r="S446" s="234"/>
      <c r="T446" s="234"/>
      <c r="U446" s="235"/>
      <c r="V446" s="175"/>
      <c r="W446" s="176"/>
      <c r="X446" s="176"/>
      <c r="Y446" s="177"/>
      <c r="Z446" s="36"/>
    </row>
    <row r="447" spans="1:26" ht="30" customHeight="1" x14ac:dyDescent="0.15">
      <c r="A447" s="26">
        <f>IFERROR(IF(AND($P447="○",TRIM($V447)=""),1001,0),3)</f>
        <v>0</v>
      </c>
      <c r="B447" s="15"/>
      <c r="C447" s="38"/>
      <c r="D447" s="244"/>
      <c r="E447" s="245"/>
      <c r="F447" s="136" t="s">
        <v>790</v>
      </c>
      <c r="G447" s="236" t="s">
        <v>546</v>
      </c>
      <c r="H447" s="237"/>
      <c r="I447" s="237"/>
      <c r="J447" s="238"/>
      <c r="K447" s="239"/>
      <c r="L447" s="240"/>
      <c r="M447" s="240"/>
      <c r="N447" s="240"/>
      <c r="O447" s="241"/>
      <c r="P447" s="4"/>
      <c r="Q447" s="5"/>
      <c r="R447" s="233"/>
      <c r="S447" s="234"/>
      <c r="T447" s="234"/>
      <c r="U447" s="235"/>
      <c r="V447" s="169"/>
      <c r="W447" s="170"/>
      <c r="X447" s="170"/>
      <c r="Y447" s="171"/>
      <c r="Z447" s="36"/>
    </row>
    <row r="448" spans="1:26" ht="30" customHeight="1" x14ac:dyDescent="0.15">
      <c r="A448" s="26"/>
      <c r="B448" s="15"/>
      <c r="C448" s="38"/>
      <c r="D448" s="242" t="s">
        <v>437</v>
      </c>
      <c r="E448" s="243"/>
      <c r="F448" s="136" t="s">
        <v>791</v>
      </c>
      <c r="G448" s="236" t="s">
        <v>438</v>
      </c>
      <c r="H448" s="237"/>
      <c r="I448" s="237"/>
      <c r="J448" s="238"/>
      <c r="K448" s="230" t="s">
        <v>439</v>
      </c>
      <c r="L448" s="231"/>
      <c r="M448" s="231"/>
      <c r="N448" s="231"/>
      <c r="O448" s="232"/>
      <c r="P448" s="4"/>
      <c r="Q448" s="5"/>
      <c r="R448" s="233"/>
      <c r="S448" s="234"/>
      <c r="T448" s="234"/>
      <c r="U448" s="235"/>
      <c r="V448" s="262"/>
      <c r="W448" s="263"/>
      <c r="X448" s="263"/>
      <c r="Y448" s="264"/>
      <c r="Z448" s="36"/>
    </row>
    <row r="449" spans="1:26" ht="30" customHeight="1" x14ac:dyDescent="0.15">
      <c r="A449" s="26"/>
      <c r="B449" s="15"/>
      <c r="C449" s="38"/>
      <c r="D449" s="244"/>
      <c r="E449" s="245"/>
      <c r="F449" s="136" t="s">
        <v>792</v>
      </c>
      <c r="G449" s="236" t="s">
        <v>440</v>
      </c>
      <c r="H449" s="237"/>
      <c r="I449" s="237"/>
      <c r="J449" s="238"/>
      <c r="K449" s="230" t="s">
        <v>441</v>
      </c>
      <c r="L449" s="231"/>
      <c r="M449" s="231"/>
      <c r="N449" s="231"/>
      <c r="O449" s="232"/>
      <c r="P449" s="4"/>
      <c r="Q449" s="5"/>
      <c r="R449" s="233"/>
      <c r="S449" s="234"/>
      <c r="T449" s="234"/>
      <c r="U449" s="235"/>
      <c r="V449" s="262"/>
      <c r="W449" s="263"/>
      <c r="X449" s="263"/>
      <c r="Y449" s="264"/>
      <c r="Z449" s="36"/>
    </row>
    <row r="450" spans="1:26" ht="30" customHeight="1" x14ac:dyDescent="0.15">
      <c r="A450" s="26"/>
      <c r="B450" s="15"/>
      <c r="C450" s="38"/>
      <c r="D450" s="244"/>
      <c r="E450" s="245"/>
      <c r="F450" s="136" t="s">
        <v>793</v>
      </c>
      <c r="G450" s="236" t="s">
        <v>442</v>
      </c>
      <c r="H450" s="237"/>
      <c r="I450" s="237"/>
      <c r="J450" s="238"/>
      <c r="K450" s="230" t="s">
        <v>872</v>
      </c>
      <c r="L450" s="231"/>
      <c r="M450" s="231"/>
      <c r="N450" s="231"/>
      <c r="O450" s="232"/>
      <c r="P450" s="4"/>
      <c r="Q450" s="5"/>
      <c r="R450" s="233"/>
      <c r="S450" s="234"/>
      <c r="T450" s="234"/>
      <c r="U450" s="235"/>
      <c r="V450" s="262"/>
      <c r="W450" s="263"/>
      <c r="X450" s="263"/>
      <c r="Y450" s="264"/>
      <c r="Z450" s="36"/>
    </row>
    <row r="451" spans="1:26" ht="30" customHeight="1" x14ac:dyDescent="0.15">
      <c r="A451" s="26"/>
      <c r="B451" s="15"/>
      <c r="C451" s="38"/>
      <c r="D451" s="244"/>
      <c r="E451" s="245"/>
      <c r="F451" s="136" t="s">
        <v>794</v>
      </c>
      <c r="G451" s="236" t="s">
        <v>443</v>
      </c>
      <c r="H451" s="237"/>
      <c r="I451" s="237"/>
      <c r="J451" s="238"/>
      <c r="K451" s="230" t="s">
        <v>444</v>
      </c>
      <c r="L451" s="231"/>
      <c r="M451" s="231"/>
      <c r="N451" s="231"/>
      <c r="O451" s="232"/>
      <c r="P451" s="4"/>
      <c r="Q451" s="5"/>
      <c r="R451" s="233"/>
      <c r="S451" s="234"/>
      <c r="T451" s="234"/>
      <c r="U451" s="235"/>
      <c r="V451" s="262"/>
      <c r="W451" s="263"/>
      <c r="X451" s="263"/>
      <c r="Y451" s="264"/>
      <c r="Z451" s="36"/>
    </row>
    <row r="452" spans="1:26" ht="30" customHeight="1" x14ac:dyDescent="0.15">
      <c r="A452" s="26"/>
      <c r="B452" s="15"/>
      <c r="C452" s="38"/>
      <c r="D452" s="244"/>
      <c r="E452" s="245"/>
      <c r="F452" s="136" t="s">
        <v>795</v>
      </c>
      <c r="G452" s="236" t="s">
        <v>445</v>
      </c>
      <c r="H452" s="237"/>
      <c r="I452" s="237"/>
      <c r="J452" s="238"/>
      <c r="K452" s="230" t="s">
        <v>446</v>
      </c>
      <c r="L452" s="231"/>
      <c r="M452" s="231"/>
      <c r="N452" s="231"/>
      <c r="O452" s="232"/>
      <c r="P452" s="4"/>
      <c r="Q452" s="5"/>
      <c r="R452" s="233"/>
      <c r="S452" s="234"/>
      <c r="T452" s="234"/>
      <c r="U452" s="235"/>
      <c r="V452" s="262"/>
      <c r="W452" s="263"/>
      <c r="X452" s="263"/>
      <c r="Y452" s="264"/>
      <c r="Z452" s="36"/>
    </row>
    <row r="453" spans="1:26" ht="30" customHeight="1" x14ac:dyDescent="0.15">
      <c r="A453" s="26"/>
      <c r="B453" s="15"/>
      <c r="C453" s="38"/>
      <c r="D453" s="244"/>
      <c r="E453" s="245"/>
      <c r="F453" s="136" t="s">
        <v>796</v>
      </c>
      <c r="G453" s="236" t="s">
        <v>447</v>
      </c>
      <c r="H453" s="237"/>
      <c r="I453" s="237"/>
      <c r="J453" s="238"/>
      <c r="K453" s="230" t="s">
        <v>448</v>
      </c>
      <c r="L453" s="231"/>
      <c r="M453" s="231"/>
      <c r="N453" s="231"/>
      <c r="O453" s="232"/>
      <c r="P453" s="4"/>
      <c r="Q453" s="5"/>
      <c r="R453" s="233"/>
      <c r="S453" s="234"/>
      <c r="T453" s="234"/>
      <c r="U453" s="235"/>
      <c r="V453" s="262"/>
      <c r="W453" s="263"/>
      <c r="X453" s="263"/>
      <c r="Y453" s="264"/>
      <c r="Z453" s="36"/>
    </row>
    <row r="454" spans="1:26" ht="30" customHeight="1" x14ac:dyDescent="0.15">
      <c r="A454" s="26"/>
      <c r="B454" s="15"/>
      <c r="C454" s="38"/>
      <c r="D454" s="242" t="s">
        <v>449</v>
      </c>
      <c r="E454" s="243"/>
      <c r="F454" s="136" t="s">
        <v>797</v>
      </c>
      <c r="G454" s="236" t="s">
        <v>605</v>
      </c>
      <c r="H454" s="237"/>
      <c r="I454" s="237"/>
      <c r="J454" s="238"/>
      <c r="K454" s="230" t="s">
        <v>450</v>
      </c>
      <c r="L454" s="231"/>
      <c r="M454" s="231"/>
      <c r="N454" s="231"/>
      <c r="O454" s="232"/>
      <c r="P454" s="4"/>
      <c r="Q454" s="5"/>
      <c r="R454" s="221" t="s">
        <v>551</v>
      </c>
      <c r="S454" s="222"/>
      <c r="T454" s="222"/>
      <c r="U454" s="223"/>
      <c r="V454" s="172"/>
      <c r="W454" s="173"/>
      <c r="X454" s="173"/>
      <c r="Y454" s="174"/>
      <c r="Z454" s="36"/>
    </row>
    <row r="455" spans="1:26" ht="30" customHeight="1" x14ac:dyDescent="0.15">
      <c r="A455" s="26"/>
      <c r="B455" s="15"/>
      <c r="C455" s="38"/>
      <c r="D455" s="244"/>
      <c r="E455" s="245"/>
      <c r="F455" s="136" t="s">
        <v>798</v>
      </c>
      <c r="G455" s="236" t="s">
        <v>451</v>
      </c>
      <c r="H455" s="237"/>
      <c r="I455" s="237"/>
      <c r="J455" s="238"/>
      <c r="K455" s="230" t="s">
        <v>452</v>
      </c>
      <c r="L455" s="231"/>
      <c r="M455" s="231"/>
      <c r="N455" s="231"/>
      <c r="O455" s="232"/>
      <c r="P455" s="4"/>
      <c r="Q455" s="5"/>
      <c r="R455" s="227"/>
      <c r="S455" s="228"/>
      <c r="T455" s="228"/>
      <c r="U455" s="229"/>
      <c r="V455" s="175"/>
      <c r="W455" s="176"/>
      <c r="X455" s="176"/>
      <c r="Y455" s="177"/>
      <c r="Z455" s="36"/>
    </row>
    <row r="456" spans="1:26" ht="30" customHeight="1" x14ac:dyDescent="0.15">
      <c r="A456" s="26"/>
      <c r="B456" s="15"/>
      <c r="C456" s="38"/>
      <c r="D456" s="244"/>
      <c r="E456" s="245"/>
      <c r="F456" s="136" t="s">
        <v>799</v>
      </c>
      <c r="G456" s="236" t="s">
        <v>453</v>
      </c>
      <c r="H456" s="237"/>
      <c r="I456" s="237"/>
      <c r="J456" s="238"/>
      <c r="K456" s="230" t="s">
        <v>454</v>
      </c>
      <c r="L456" s="231"/>
      <c r="M456" s="231"/>
      <c r="N456" s="231"/>
      <c r="O456" s="232"/>
      <c r="P456" s="4"/>
      <c r="Q456" s="5"/>
      <c r="R456" s="227"/>
      <c r="S456" s="228"/>
      <c r="T456" s="228"/>
      <c r="U456" s="229"/>
      <c r="V456" s="175"/>
      <c r="W456" s="176"/>
      <c r="X456" s="176"/>
      <c r="Y456" s="177"/>
      <c r="Z456" s="36"/>
    </row>
    <row r="457" spans="1:26" ht="45" customHeight="1" x14ac:dyDescent="0.15">
      <c r="A457" s="26"/>
      <c r="B457" s="15"/>
      <c r="C457" s="38"/>
      <c r="D457" s="244"/>
      <c r="E457" s="245"/>
      <c r="F457" s="136" t="s">
        <v>800</v>
      </c>
      <c r="G457" s="236" t="s">
        <v>455</v>
      </c>
      <c r="H457" s="237"/>
      <c r="I457" s="237"/>
      <c r="J457" s="238"/>
      <c r="K457" s="230" t="s">
        <v>456</v>
      </c>
      <c r="L457" s="231"/>
      <c r="M457" s="231"/>
      <c r="N457" s="231"/>
      <c r="O457" s="232"/>
      <c r="P457" s="4"/>
      <c r="Q457" s="5"/>
      <c r="R457" s="227"/>
      <c r="S457" s="228"/>
      <c r="T457" s="228"/>
      <c r="U457" s="229"/>
      <c r="V457" s="175"/>
      <c r="W457" s="176"/>
      <c r="X457" s="176"/>
      <c r="Y457" s="177"/>
      <c r="Z457" s="36"/>
    </row>
    <row r="458" spans="1:26" ht="30" customHeight="1" x14ac:dyDescent="0.15">
      <c r="A458" s="26"/>
      <c r="B458" s="15"/>
      <c r="C458" s="38"/>
      <c r="D458" s="244"/>
      <c r="E458" s="245"/>
      <c r="F458" s="136" t="s">
        <v>801</v>
      </c>
      <c r="G458" s="236" t="s">
        <v>457</v>
      </c>
      <c r="H458" s="237"/>
      <c r="I458" s="237"/>
      <c r="J458" s="238"/>
      <c r="K458" s="230" t="s">
        <v>458</v>
      </c>
      <c r="L458" s="231"/>
      <c r="M458" s="231"/>
      <c r="N458" s="231"/>
      <c r="O458" s="232"/>
      <c r="P458" s="4"/>
      <c r="Q458" s="5"/>
      <c r="R458" s="227"/>
      <c r="S458" s="228"/>
      <c r="T458" s="228"/>
      <c r="U458" s="229"/>
      <c r="V458" s="175"/>
      <c r="W458" s="176"/>
      <c r="X458" s="176"/>
      <c r="Y458" s="177"/>
      <c r="Z458" s="36"/>
    </row>
    <row r="459" spans="1:26" ht="30" customHeight="1" x14ac:dyDescent="0.15">
      <c r="A459" s="26"/>
      <c r="B459" s="15"/>
      <c r="C459" s="38"/>
      <c r="D459" s="244"/>
      <c r="E459" s="245"/>
      <c r="F459" s="136" t="s">
        <v>802</v>
      </c>
      <c r="G459" s="236" t="s">
        <v>459</v>
      </c>
      <c r="H459" s="237"/>
      <c r="I459" s="237"/>
      <c r="J459" s="238"/>
      <c r="K459" s="230" t="s">
        <v>460</v>
      </c>
      <c r="L459" s="231"/>
      <c r="M459" s="231"/>
      <c r="N459" s="231"/>
      <c r="O459" s="232"/>
      <c r="P459" s="4"/>
      <c r="Q459" s="5"/>
      <c r="R459" s="227"/>
      <c r="S459" s="228"/>
      <c r="T459" s="228"/>
      <c r="U459" s="229"/>
      <c r="V459" s="175"/>
      <c r="W459" s="176"/>
      <c r="X459" s="176"/>
      <c r="Y459" s="177"/>
      <c r="Z459" s="36"/>
    </row>
    <row r="460" spans="1:26" ht="30" customHeight="1" x14ac:dyDescent="0.15">
      <c r="A460" s="26">
        <f>IFERROR(IF(AND($P460="○",TRIM($V460)=""),1001,0),3)</f>
        <v>0</v>
      </c>
      <c r="B460" s="15"/>
      <c r="C460" s="38"/>
      <c r="D460" s="244"/>
      <c r="E460" s="245"/>
      <c r="F460" s="136" t="s">
        <v>803</v>
      </c>
      <c r="G460" s="236" t="s">
        <v>524</v>
      </c>
      <c r="H460" s="237"/>
      <c r="I460" s="237"/>
      <c r="J460" s="238"/>
      <c r="K460" s="239"/>
      <c r="L460" s="240"/>
      <c r="M460" s="240"/>
      <c r="N460" s="240"/>
      <c r="O460" s="241"/>
      <c r="P460" s="4"/>
      <c r="Q460" s="5"/>
      <c r="R460" s="224"/>
      <c r="S460" s="225"/>
      <c r="T460" s="225"/>
      <c r="U460" s="226"/>
      <c r="V460" s="169"/>
      <c r="W460" s="170"/>
      <c r="X460" s="170"/>
      <c r="Y460" s="171"/>
      <c r="Z460" s="36"/>
    </row>
    <row r="461" spans="1:26" ht="30" customHeight="1" x14ac:dyDescent="0.15">
      <c r="A461" s="26"/>
      <c r="B461" s="15"/>
      <c r="C461" s="38"/>
      <c r="D461" s="242" t="s">
        <v>461</v>
      </c>
      <c r="E461" s="243"/>
      <c r="F461" s="136" t="s">
        <v>804</v>
      </c>
      <c r="G461" s="236" t="s">
        <v>673</v>
      </c>
      <c r="H461" s="237"/>
      <c r="I461" s="237"/>
      <c r="J461" s="238"/>
      <c r="K461" s="230" t="s">
        <v>462</v>
      </c>
      <c r="L461" s="231"/>
      <c r="M461" s="231"/>
      <c r="N461" s="231"/>
      <c r="O461" s="232"/>
      <c r="P461" s="4"/>
      <c r="Q461" s="5"/>
      <c r="R461" s="233" t="s">
        <v>856</v>
      </c>
      <c r="S461" s="234"/>
      <c r="T461" s="234"/>
      <c r="U461" s="235"/>
      <c r="V461" s="172"/>
      <c r="W461" s="173"/>
      <c r="X461" s="173"/>
      <c r="Y461" s="174"/>
      <c r="Z461" s="36"/>
    </row>
    <row r="462" spans="1:26" ht="60" customHeight="1" x14ac:dyDescent="0.15">
      <c r="A462" s="26"/>
      <c r="B462" s="15"/>
      <c r="C462" s="38"/>
      <c r="D462" s="244"/>
      <c r="E462" s="245"/>
      <c r="F462" s="136" t="s">
        <v>805</v>
      </c>
      <c r="G462" s="236" t="s">
        <v>606</v>
      </c>
      <c r="H462" s="237"/>
      <c r="I462" s="237"/>
      <c r="J462" s="238"/>
      <c r="K462" s="230" t="s">
        <v>463</v>
      </c>
      <c r="L462" s="231"/>
      <c r="M462" s="231"/>
      <c r="N462" s="231"/>
      <c r="O462" s="232"/>
      <c r="P462" s="4"/>
      <c r="Q462" s="5"/>
      <c r="R462" s="233" t="s">
        <v>654</v>
      </c>
      <c r="S462" s="234"/>
      <c r="T462" s="234"/>
      <c r="U462" s="235"/>
      <c r="V462" s="175"/>
      <c r="W462" s="176"/>
      <c r="X462" s="176"/>
      <c r="Y462" s="177"/>
      <c r="Z462" s="36"/>
    </row>
    <row r="463" spans="1:26" ht="30" customHeight="1" x14ac:dyDescent="0.15">
      <c r="A463" s="26"/>
      <c r="B463" s="15"/>
      <c r="C463" s="38"/>
      <c r="D463" s="244"/>
      <c r="E463" s="245"/>
      <c r="F463" s="136" t="s">
        <v>806</v>
      </c>
      <c r="G463" s="236" t="s">
        <v>464</v>
      </c>
      <c r="H463" s="237"/>
      <c r="I463" s="237"/>
      <c r="J463" s="238"/>
      <c r="K463" s="230" t="s">
        <v>465</v>
      </c>
      <c r="L463" s="231"/>
      <c r="M463" s="231"/>
      <c r="N463" s="231"/>
      <c r="O463" s="232"/>
      <c r="P463" s="4"/>
      <c r="Q463" s="5"/>
      <c r="R463" s="233"/>
      <c r="S463" s="234"/>
      <c r="T463" s="234"/>
      <c r="U463" s="235"/>
      <c r="V463" s="175"/>
      <c r="W463" s="176"/>
      <c r="X463" s="176"/>
      <c r="Y463" s="177"/>
      <c r="Z463" s="36"/>
    </row>
    <row r="464" spans="1:26" ht="30" customHeight="1" x14ac:dyDescent="0.15">
      <c r="A464" s="26"/>
      <c r="B464" s="15"/>
      <c r="C464" s="38"/>
      <c r="D464" s="244"/>
      <c r="E464" s="245"/>
      <c r="F464" s="136" t="s">
        <v>807</v>
      </c>
      <c r="G464" s="236" t="s">
        <v>466</v>
      </c>
      <c r="H464" s="237"/>
      <c r="I464" s="237"/>
      <c r="J464" s="238"/>
      <c r="K464" s="230" t="s">
        <v>467</v>
      </c>
      <c r="L464" s="231"/>
      <c r="M464" s="231"/>
      <c r="N464" s="231"/>
      <c r="O464" s="232"/>
      <c r="P464" s="4"/>
      <c r="Q464" s="5"/>
      <c r="R464" s="233" t="s">
        <v>655</v>
      </c>
      <c r="S464" s="234"/>
      <c r="T464" s="234"/>
      <c r="U464" s="235"/>
      <c r="V464" s="175"/>
      <c r="W464" s="176"/>
      <c r="X464" s="176"/>
      <c r="Y464" s="177"/>
      <c r="Z464" s="36"/>
    </row>
    <row r="465" spans="1:26" ht="30" customHeight="1" x14ac:dyDescent="0.15">
      <c r="A465" s="26"/>
      <c r="B465" s="15"/>
      <c r="C465" s="38"/>
      <c r="D465" s="244"/>
      <c r="E465" s="245"/>
      <c r="F465" s="136" t="s">
        <v>808</v>
      </c>
      <c r="G465" s="236" t="s">
        <v>862</v>
      </c>
      <c r="H465" s="237"/>
      <c r="I465" s="237"/>
      <c r="J465" s="238"/>
      <c r="K465" s="230" t="s">
        <v>468</v>
      </c>
      <c r="L465" s="231"/>
      <c r="M465" s="231"/>
      <c r="N465" s="231"/>
      <c r="O465" s="232"/>
      <c r="P465" s="4"/>
      <c r="Q465" s="5"/>
      <c r="R465" s="233" t="s">
        <v>859</v>
      </c>
      <c r="S465" s="234"/>
      <c r="T465" s="234"/>
      <c r="U465" s="235"/>
      <c r="V465" s="175"/>
      <c r="W465" s="176"/>
      <c r="X465" s="176"/>
      <c r="Y465" s="177"/>
      <c r="Z465" s="36"/>
    </row>
    <row r="466" spans="1:26" ht="75" customHeight="1" x14ac:dyDescent="0.15">
      <c r="A466" s="26"/>
      <c r="B466" s="15"/>
      <c r="C466" s="38"/>
      <c r="D466" s="244"/>
      <c r="E466" s="245"/>
      <c r="F466" s="136" t="s">
        <v>809</v>
      </c>
      <c r="G466" s="236" t="s">
        <v>674</v>
      </c>
      <c r="H466" s="237"/>
      <c r="I466" s="237"/>
      <c r="J466" s="238"/>
      <c r="K466" s="230" t="s">
        <v>469</v>
      </c>
      <c r="L466" s="231"/>
      <c r="M466" s="231"/>
      <c r="N466" s="231"/>
      <c r="O466" s="232"/>
      <c r="P466" s="4"/>
      <c r="Q466" s="5"/>
      <c r="R466" s="233" t="s">
        <v>857</v>
      </c>
      <c r="S466" s="234"/>
      <c r="T466" s="234"/>
      <c r="U466" s="235"/>
      <c r="V466" s="175"/>
      <c r="W466" s="176"/>
      <c r="X466" s="176"/>
      <c r="Y466" s="177"/>
      <c r="Z466" s="36"/>
    </row>
    <row r="467" spans="1:26" ht="30" customHeight="1" x14ac:dyDescent="0.15">
      <c r="A467" s="26">
        <f>IFERROR(IF(AND($P467="○",TRIM($V467)=""),1001,0),3)</f>
        <v>0</v>
      </c>
      <c r="B467" s="15"/>
      <c r="C467" s="38"/>
      <c r="D467" s="244"/>
      <c r="E467" s="245"/>
      <c r="F467" s="136" t="s">
        <v>810</v>
      </c>
      <c r="G467" s="236" t="s">
        <v>523</v>
      </c>
      <c r="H467" s="237"/>
      <c r="I467" s="237"/>
      <c r="J467" s="238"/>
      <c r="K467" s="239"/>
      <c r="L467" s="240"/>
      <c r="M467" s="240"/>
      <c r="N467" s="240"/>
      <c r="O467" s="241"/>
      <c r="P467" s="4"/>
      <c r="Q467" s="5"/>
      <c r="R467" s="233"/>
      <c r="S467" s="234"/>
      <c r="T467" s="234"/>
      <c r="U467" s="235"/>
      <c r="V467" s="169"/>
      <c r="W467" s="170"/>
      <c r="X467" s="170"/>
      <c r="Y467" s="171"/>
      <c r="Z467" s="36"/>
    </row>
    <row r="468" spans="1:26" ht="30" customHeight="1" x14ac:dyDescent="0.15">
      <c r="A468" s="26"/>
      <c r="B468" s="15"/>
      <c r="C468" s="38"/>
      <c r="D468" s="242" t="s">
        <v>470</v>
      </c>
      <c r="E468" s="243"/>
      <c r="F468" s="136" t="s">
        <v>811</v>
      </c>
      <c r="G468" s="236" t="s">
        <v>471</v>
      </c>
      <c r="H468" s="237"/>
      <c r="I468" s="237"/>
      <c r="J468" s="238"/>
      <c r="K468" s="230" t="s">
        <v>471</v>
      </c>
      <c r="L468" s="231"/>
      <c r="M468" s="231"/>
      <c r="N468" s="231"/>
      <c r="O468" s="232"/>
      <c r="P468" s="4"/>
      <c r="Q468" s="5"/>
      <c r="R468" s="233"/>
      <c r="S468" s="234"/>
      <c r="T468" s="234"/>
      <c r="U468" s="235"/>
      <c r="V468" s="172"/>
      <c r="W468" s="173"/>
      <c r="X468" s="173"/>
      <c r="Y468" s="174"/>
      <c r="Z468" s="36"/>
    </row>
    <row r="469" spans="1:26" ht="30" customHeight="1" x14ac:dyDescent="0.15">
      <c r="A469" s="26"/>
      <c r="B469" s="15"/>
      <c r="C469" s="38"/>
      <c r="D469" s="244"/>
      <c r="E469" s="245"/>
      <c r="F469" s="136" t="s">
        <v>812</v>
      </c>
      <c r="G469" s="236" t="s">
        <v>472</v>
      </c>
      <c r="H469" s="237"/>
      <c r="I469" s="237"/>
      <c r="J469" s="238"/>
      <c r="K469" s="230" t="s">
        <v>472</v>
      </c>
      <c r="L469" s="231"/>
      <c r="M469" s="231"/>
      <c r="N469" s="231"/>
      <c r="O469" s="232"/>
      <c r="P469" s="4"/>
      <c r="Q469" s="5"/>
      <c r="R469" s="233"/>
      <c r="S469" s="234"/>
      <c r="T469" s="234"/>
      <c r="U469" s="235"/>
      <c r="V469" s="175"/>
      <c r="W469" s="176"/>
      <c r="X469" s="176"/>
      <c r="Y469" s="177"/>
      <c r="Z469" s="36"/>
    </row>
    <row r="470" spans="1:26" ht="30" customHeight="1" x14ac:dyDescent="0.15">
      <c r="A470" s="26">
        <f>IFERROR(IF(AND($P470="○",TRIM($V470)=""),1001,0),3)</f>
        <v>0</v>
      </c>
      <c r="B470" s="15"/>
      <c r="C470" s="38"/>
      <c r="D470" s="244"/>
      <c r="E470" s="245"/>
      <c r="F470" s="136" t="s">
        <v>813</v>
      </c>
      <c r="G470" s="236" t="s">
        <v>522</v>
      </c>
      <c r="H470" s="237"/>
      <c r="I470" s="237"/>
      <c r="J470" s="238"/>
      <c r="K470" s="239"/>
      <c r="L470" s="240"/>
      <c r="M470" s="240"/>
      <c r="N470" s="240"/>
      <c r="O470" s="241"/>
      <c r="P470" s="4"/>
      <c r="Q470" s="5"/>
      <c r="R470" s="233"/>
      <c r="S470" s="234"/>
      <c r="T470" s="234"/>
      <c r="U470" s="235"/>
      <c r="V470" s="169"/>
      <c r="W470" s="170"/>
      <c r="X470" s="170"/>
      <c r="Y470" s="171"/>
      <c r="Z470" s="36"/>
    </row>
    <row r="471" spans="1:26" ht="30" customHeight="1" x14ac:dyDescent="0.15">
      <c r="A471" s="26"/>
      <c r="B471" s="15"/>
      <c r="C471" s="38"/>
      <c r="D471" s="242" t="s">
        <v>473</v>
      </c>
      <c r="E471" s="243"/>
      <c r="F471" s="136" t="s">
        <v>814</v>
      </c>
      <c r="G471" s="236" t="s">
        <v>474</v>
      </c>
      <c r="H471" s="237"/>
      <c r="I471" s="237"/>
      <c r="J471" s="238"/>
      <c r="K471" s="230" t="s">
        <v>475</v>
      </c>
      <c r="L471" s="231"/>
      <c r="M471" s="231"/>
      <c r="N471" s="231"/>
      <c r="O471" s="232"/>
      <c r="P471" s="4"/>
      <c r="Q471" s="5"/>
      <c r="R471" s="233"/>
      <c r="S471" s="234"/>
      <c r="T471" s="234"/>
      <c r="U471" s="235"/>
      <c r="V471" s="172"/>
      <c r="W471" s="173"/>
      <c r="X471" s="173"/>
      <c r="Y471" s="174"/>
      <c r="Z471" s="36"/>
    </row>
    <row r="472" spans="1:26" ht="30" customHeight="1" x14ac:dyDescent="0.15">
      <c r="A472" s="26"/>
      <c r="B472" s="15"/>
      <c r="C472" s="38"/>
      <c r="D472" s="244"/>
      <c r="E472" s="245"/>
      <c r="F472" s="136" t="s">
        <v>815</v>
      </c>
      <c r="G472" s="236" t="s">
        <v>476</v>
      </c>
      <c r="H472" s="237"/>
      <c r="I472" s="237"/>
      <c r="J472" s="238"/>
      <c r="K472" s="230" t="s">
        <v>477</v>
      </c>
      <c r="L472" s="231"/>
      <c r="M472" s="231"/>
      <c r="N472" s="231"/>
      <c r="O472" s="232"/>
      <c r="P472" s="4"/>
      <c r="Q472" s="5"/>
      <c r="R472" s="233"/>
      <c r="S472" s="234"/>
      <c r="T472" s="234"/>
      <c r="U472" s="235"/>
      <c r="V472" s="175"/>
      <c r="W472" s="176"/>
      <c r="X472" s="176"/>
      <c r="Y472" s="177"/>
      <c r="Z472" s="36"/>
    </row>
    <row r="473" spans="1:26" ht="30" customHeight="1" x14ac:dyDescent="0.15">
      <c r="A473" s="26"/>
      <c r="B473" s="15"/>
      <c r="C473" s="38"/>
      <c r="D473" s="244"/>
      <c r="E473" s="245"/>
      <c r="F473" s="136" t="s">
        <v>816</v>
      </c>
      <c r="G473" s="236" t="s">
        <v>478</v>
      </c>
      <c r="H473" s="237"/>
      <c r="I473" s="237"/>
      <c r="J473" s="238"/>
      <c r="K473" s="230" t="s">
        <v>478</v>
      </c>
      <c r="L473" s="231"/>
      <c r="M473" s="231"/>
      <c r="N473" s="231"/>
      <c r="O473" s="232"/>
      <c r="P473" s="4"/>
      <c r="Q473" s="5"/>
      <c r="R473" s="233"/>
      <c r="S473" s="234"/>
      <c r="T473" s="234"/>
      <c r="U473" s="235"/>
      <c r="V473" s="175"/>
      <c r="W473" s="176"/>
      <c r="X473" s="176"/>
      <c r="Y473" s="177"/>
      <c r="Z473" s="36"/>
    </row>
    <row r="474" spans="1:26" ht="30" customHeight="1" x14ac:dyDescent="0.15">
      <c r="A474" s="26"/>
      <c r="B474" s="15"/>
      <c r="C474" s="38"/>
      <c r="D474" s="244"/>
      <c r="E474" s="245"/>
      <c r="F474" s="136" t="s">
        <v>817</v>
      </c>
      <c r="G474" s="236" t="s">
        <v>479</v>
      </c>
      <c r="H474" s="237"/>
      <c r="I474" s="237"/>
      <c r="J474" s="238"/>
      <c r="K474" s="230" t="s">
        <v>479</v>
      </c>
      <c r="L474" s="231"/>
      <c r="M474" s="231"/>
      <c r="N474" s="231"/>
      <c r="O474" s="232"/>
      <c r="P474" s="4"/>
      <c r="Q474" s="5"/>
      <c r="R474" s="233" t="s">
        <v>656</v>
      </c>
      <c r="S474" s="234"/>
      <c r="T474" s="234"/>
      <c r="U474" s="235"/>
      <c r="V474" s="175"/>
      <c r="W474" s="176"/>
      <c r="X474" s="176"/>
      <c r="Y474" s="177"/>
      <c r="Z474" s="36"/>
    </row>
    <row r="475" spans="1:26" ht="30" customHeight="1" x14ac:dyDescent="0.15">
      <c r="A475" s="26"/>
      <c r="B475" s="15"/>
      <c r="C475" s="38"/>
      <c r="D475" s="244"/>
      <c r="E475" s="245"/>
      <c r="F475" s="136" t="s">
        <v>818</v>
      </c>
      <c r="G475" s="236" t="s">
        <v>480</v>
      </c>
      <c r="H475" s="237"/>
      <c r="I475" s="237"/>
      <c r="J475" s="238"/>
      <c r="K475" s="230" t="s">
        <v>480</v>
      </c>
      <c r="L475" s="231"/>
      <c r="M475" s="231"/>
      <c r="N475" s="231"/>
      <c r="O475" s="232"/>
      <c r="P475" s="4"/>
      <c r="Q475" s="5"/>
      <c r="R475" s="233"/>
      <c r="S475" s="234"/>
      <c r="T475" s="234"/>
      <c r="U475" s="235"/>
      <c r="V475" s="175"/>
      <c r="W475" s="176"/>
      <c r="X475" s="176"/>
      <c r="Y475" s="177"/>
      <c r="Z475" s="36"/>
    </row>
    <row r="476" spans="1:26" ht="30" customHeight="1" x14ac:dyDescent="0.15">
      <c r="A476" s="26"/>
      <c r="B476" s="15"/>
      <c r="C476" s="38"/>
      <c r="D476" s="244"/>
      <c r="E476" s="245"/>
      <c r="F476" s="136" t="s">
        <v>819</v>
      </c>
      <c r="G476" s="236" t="s">
        <v>481</v>
      </c>
      <c r="H476" s="237"/>
      <c r="I476" s="237"/>
      <c r="J476" s="238"/>
      <c r="K476" s="230" t="s">
        <v>482</v>
      </c>
      <c r="L476" s="231"/>
      <c r="M476" s="231"/>
      <c r="N476" s="231"/>
      <c r="O476" s="232"/>
      <c r="P476" s="4"/>
      <c r="Q476" s="5"/>
      <c r="R476" s="233" t="s">
        <v>656</v>
      </c>
      <c r="S476" s="234"/>
      <c r="T476" s="234"/>
      <c r="U476" s="235"/>
      <c r="V476" s="175"/>
      <c r="W476" s="176"/>
      <c r="X476" s="176"/>
      <c r="Y476" s="177"/>
      <c r="Z476" s="36"/>
    </row>
    <row r="477" spans="1:26" ht="45" customHeight="1" x14ac:dyDescent="0.15">
      <c r="A477" s="26"/>
      <c r="B477" s="15"/>
      <c r="C477" s="38"/>
      <c r="D477" s="244"/>
      <c r="E477" s="245"/>
      <c r="F477" s="136" t="s">
        <v>820</v>
      </c>
      <c r="G477" s="236" t="s">
        <v>483</v>
      </c>
      <c r="H477" s="237"/>
      <c r="I477" s="237"/>
      <c r="J477" s="238"/>
      <c r="K477" s="230" t="s">
        <v>484</v>
      </c>
      <c r="L477" s="231"/>
      <c r="M477" s="231"/>
      <c r="N477" s="231"/>
      <c r="O477" s="232"/>
      <c r="P477" s="4"/>
      <c r="Q477" s="5"/>
      <c r="R477" s="233" t="s">
        <v>858</v>
      </c>
      <c r="S477" s="234"/>
      <c r="T477" s="234"/>
      <c r="U477" s="235"/>
      <c r="V477" s="175"/>
      <c r="W477" s="176"/>
      <c r="X477" s="176"/>
      <c r="Y477" s="177"/>
      <c r="Z477" s="36"/>
    </row>
    <row r="478" spans="1:26" ht="30" customHeight="1" x14ac:dyDescent="0.15">
      <c r="A478" s="26">
        <f>IFERROR(IF(AND($P478="○",TRIM($V478)=""),1001,0),3)</f>
        <v>0</v>
      </c>
      <c r="B478" s="15"/>
      <c r="C478" s="38"/>
      <c r="D478" s="244"/>
      <c r="E478" s="245"/>
      <c r="F478" s="136" t="s">
        <v>821</v>
      </c>
      <c r="G478" s="236" t="s">
        <v>521</v>
      </c>
      <c r="H478" s="237"/>
      <c r="I478" s="237"/>
      <c r="J478" s="238"/>
      <c r="K478" s="239"/>
      <c r="L478" s="240"/>
      <c r="M478" s="240"/>
      <c r="N478" s="240"/>
      <c r="O478" s="241"/>
      <c r="P478" s="4"/>
      <c r="Q478" s="5"/>
      <c r="R478" s="233"/>
      <c r="S478" s="234"/>
      <c r="T478" s="234"/>
      <c r="U478" s="235"/>
      <c r="V478" s="169"/>
      <c r="W478" s="170"/>
      <c r="X478" s="170"/>
      <c r="Y478" s="171"/>
      <c r="Z478" s="36"/>
    </row>
    <row r="479" spans="1:26" ht="30" customHeight="1" x14ac:dyDescent="0.15">
      <c r="A479" s="26"/>
      <c r="B479" s="15"/>
      <c r="C479" s="38"/>
      <c r="D479" s="242" t="s">
        <v>485</v>
      </c>
      <c r="E479" s="243"/>
      <c r="F479" s="136" t="s">
        <v>822</v>
      </c>
      <c r="G479" s="236" t="s">
        <v>486</v>
      </c>
      <c r="H479" s="237"/>
      <c r="I479" s="237"/>
      <c r="J479" s="238"/>
      <c r="K479" s="230" t="s">
        <v>486</v>
      </c>
      <c r="L479" s="231"/>
      <c r="M479" s="231"/>
      <c r="N479" s="231"/>
      <c r="O479" s="232"/>
      <c r="P479" s="4"/>
      <c r="Q479" s="5"/>
      <c r="R479" s="233"/>
      <c r="S479" s="234"/>
      <c r="T479" s="234"/>
      <c r="U479" s="235"/>
      <c r="V479" s="172"/>
      <c r="W479" s="173"/>
      <c r="X479" s="173"/>
      <c r="Y479" s="174"/>
      <c r="Z479" s="36"/>
    </row>
    <row r="480" spans="1:26" ht="30" customHeight="1" x14ac:dyDescent="0.15">
      <c r="A480" s="26"/>
      <c r="B480" s="15"/>
      <c r="C480" s="38"/>
      <c r="D480" s="244"/>
      <c r="E480" s="245"/>
      <c r="F480" s="136" t="s">
        <v>823</v>
      </c>
      <c r="G480" s="236" t="s">
        <v>487</v>
      </c>
      <c r="H480" s="237"/>
      <c r="I480" s="237"/>
      <c r="J480" s="238"/>
      <c r="K480" s="230" t="s">
        <v>488</v>
      </c>
      <c r="L480" s="231"/>
      <c r="M480" s="231"/>
      <c r="N480" s="231"/>
      <c r="O480" s="232"/>
      <c r="P480" s="4"/>
      <c r="Q480" s="5"/>
      <c r="R480" s="233"/>
      <c r="S480" s="234"/>
      <c r="T480" s="234"/>
      <c r="U480" s="235"/>
      <c r="V480" s="175"/>
      <c r="W480" s="176"/>
      <c r="X480" s="176"/>
      <c r="Y480" s="177"/>
      <c r="Z480" s="36"/>
    </row>
    <row r="481" spans="1:26" ht="30" customHeight="1" x14ac:dyDescent="0.15">
      <c r="A481" s="26"/>
      <c r="B481" s="15"/>
      <c r="C481" s="38"/>
      <c r="D481" s="244"/>
      <c r="E481" s="245"/>
      <c r="F481" s="136" t="s">
        <v>824</v>
      </c>
      <c r="G481" s="236" t="s">
        <v>489</v>
      </c>
      <c r="H481" s="237"/>
      <c r="I481" s="237"/>
      <c r="J481" s="238"/>
      <c r="K481" s="230" t="s">
        <v>490</v>
      </c>
      <c r="L481" s="231"/>
      <c r="M481" s="231"/>
      <c r="N481" s="231"/>
      <c r="O481" s="232"/>
      <c r="P481" s="4"/>
      <c r="Q481" s="5"/>
      <c r="R481" s="233"/>
      <c r="S481" s="234"/>
      <c r="T481" s="234"/>
      <c r="U481" s="235"/>
      <c r="V481" s="175"/>
      <c r="W481" s="176"/>
      <c r="X481" s="176"/>
      <c r="Y481" s="177"/>
      <c r="Z481" s="36"/>
    </row>
    <row r="482" spans="1:26" ht="30" customHeight="1" x14ac:dyDescent="0.15">
      <c r="A482" s="26">
        <f>IFERROR(IF(AND($P482="○",TRIM($V482)=""),1001,0),3)</f>
        <v>0</v>
      </c>
      <c r="B482" s="15"/>
      <c r="C482" s="38"/>
      <c r="D482" s="244"/>
      <c r="E482" s="245"/>
      <c r="F482" s="136" t="s">
        <v>825</v>
      </c>
      <c r="G482" s="236" t="s">
        <v>520</v>
      </c>
      <c r="H482" s="237"/>
      <c r="I482" s="237"/>
      <c r="J482" s="238"/>
      <c r="K482" s="239"/>
      <c r="L482" s="240"/>
      <c r="M482" s="240"/>
      <c r="N482" s="240"/>
      <c r="O482" s="241"/>
      <c r="P482" s="4"/>
      <c r="Q482" s="5"/>
      <c r="R482" s="233"/>
      <c r="S482" s="234"/>
      <c r="T482" s="234"/>
      <c r="U482" s="235"/>
      <c r="V482" s="169"/>
      <c r="W482" s="170"/>
      <c r="X482" s="170"/>
      <c r="Y482" s="171"/>
      <c r="Z482" s="36"/>
    </row>
    <row r="483" spans="1:26" ht="30" customHeight="1" x14ac:dyDescent="0.15">
      <c r="A483" s="26"/>
      <c r="B483" s="15"/>
      <c r="C483" s="38"/>
      <c r="D483" s="242" t="s">
        <v>491</v>
      </c>
      <c r="E483" s="243"/>
      <c r="F483" s="136" t="s">
        <v>826</v>
      </c>
      <c r="G483" s="236" t="s">
        <v>492</v>
      </c>
      <c r="H483" s="237"/>
      <c r="I483" s="237"/>
      <c r="J483" s="238"/>
      <c r="K483" s="230" t="s">
        <v>493</v>
      </c>
      <c r="L483" s="231"/>
      <c r="M483" s="231"/>
      <c r="N483" s="231"/>
      <c r="O483" s="232"/>
      <c r="P483" s="4"/>
      <c r="Q483" s="5"/>
      <c r="R483" s="233"/>
      <c r="S483" s="234"/>
      <c r="T483" s="234"/>
      <c r="U483" s="235"/>
      <c r="V483" s="172"/>
      <c r="W483" s="173"/>
      <c r="X483" s="173"/>
      <c r="Y483" s="174"/>
      <c r="Z483" s="36"/>
    </row>
    <row r="484" spans="1:26" ht="30" customHeight="1" x14ac:dyDescent="0.15">
      <c r="A484" s="26"/>
      <c r="B484" s="15"/>
      <c r="C484" s="38"/>
      <c r="D484" s="244"/>
      <c r="E484" s="245"/>
      <c r="F484" s="136" t="s">
        <v>827</v>
      </c>
      <c r="G484" s="236" t="s">
        <v>494</v>
      </c>
      <c r="H484" s="237"/>
      <c r="I484" s="237"/>
      <c r="J484" s="238"/>
      <c r="K484" s="230" t="s">
        <v>495</v>
      </c>
      <c r="L484" s="231"/>
      <c r="M484" s="231"/>
      <c r="N484" s="231"/>
      <c r="O484" s="232"/>
      <c r="P484" s="4"/>
      <c r="Q484" s="5"/>
      <c r="R484" s="233"/>
      <c r="S484" s="234"/>
      <c r="T484" s="234"/>
      <c r="U484" s="235"/>
      <c r="V484" s="175"/>
      <c r="W484" s="176"/>
      <c r="X484" s="176"/>
      <c r="Y484" s="177"/>
      <c r="Z484" s="36"/>
    </row>
    <row r="485" spans="1:26" ht="30" customHeight="1" x14ac:dyDescent="0.15">
      <c r="A485" s="26"/>
      <c r="B485" s="15"/>
      <c r="C485" s="38"/>
      <c r="D485" s="244"/>
      <c r="E485" s="245"/>
      <c r="F485" s="136" t="s">
        <v>828</v>
      </c>
      <c r="G485" s="236" t="s">
        <v>496</v>
      </c>
      <c r="H485" s="237"/>
      <c r="I485" s="237"/>
      <c r="J485" s="238"/>
      <c r="K485" s="230" t="s">
        <v>497</v>
      </c>
      <c r="L485" s="231"/>
      <c r="M485" s="231"/>
      <c r="N485" s="231"/>
      <c r="O485" s="232"/>
      <c r="P485" s="4"/>
      <c r="Q485" s="5"/>
      <c r="R485" s="233"/>
      <c r="S485" s="234"/>
      <c r="T485" s="234"/>
      <c r="U485" s="235"/>
      <c r="V485" s="175"/>
      <c r="W485" s="176"/>
      <c r="X485" s="176"/>
      <c r="Y485" s="177"/>
      <c r="Z485" s="36"/>
    </row>
    <row r="486" spans="1:26" ht="30" customHeight="1" x14ac:dyDescent="0.15">
      <c r="A486" s="26"/>
      <c r="B486" s="15"/>
      <c r="C486" s="38"/>
      <c r="D486" s="244"/>
      <c r="E486" s="245"/>
      <c r="F486" s="136" t="s">
        <v>829</v>
      </c>
      <c r="G486" s="236" t="s">
        <v>498</v>
      </c>
      <c r="H486" s="237"/>
      <c r="I486" s="237"/>
      <c r="J486" s="238"/>
      <c r="K486" s="230" t="s">
        <v>499</v>
      </c>
      <c r="L486" s="231"/>
      <c r="M486" s="231"/>
      <c r="N486" s="231"/>
      <c r="O486" s="232"/>
      <c r="P486" s="4"/>
      <c r="Q486" s="5"/>
      <c r="R486" s="233"/>
      <c r="S486" s="234"/>
      <c r="T486" s="234"/>
      <c r="U486" s="235"/>
      <c r="V486" s="175"/>
      <c r="W486" s="176"/>
      <c r="X486" s="176"/>
      <c r="Y486" s="177"/>
      <c r="Z486" s="36"/>
    </row>
    <row r="487" spans="1:26" ht="30" customHeight="1" x14ac:dyDescent="0.15">
      <c r="A487" s="26">
        <f>IFERROR(IF(AND($P487="○",TRIM($V487)=""),1001,0),3)</f>
        <v>0</v>
      </c>
      <c r="B487" s="15"/>
      <c r="C487" s="38"/>
      <c r="D487" s="244"/>
      <c r="E487" s="245"/>
      <c r="F487" s="136" t="s">
        <v>830</v>
      </c>
      <c r="G487" s="236" t="s">
        <v>519</v>
      </c>
      <c r="H487" s="237"/>
      <c r="I487" s="237"/>
      <c r="J487" s="238"/>
      <c r="K487" s="239"/>
      <c r="L487" s="240"/>
      <c r="M487" s="240"/>
      <c r="N487" s="240"/>
      <c r="O487" s="241"/>
      <c r="P487" s="4"/>
      <c r="Q487" s="5"/>
      <c r="R487" s="233"/>
      <c r="S487" s="234"/>
      <c r="T487" s="234"/>
      <c r="U487" s="235"/>
      <c r="V487" s="169"/>
      <c r="W487" s="170"/>
      <c r="X487" s="170"/>
      <c r="Y487" s="171"/>
      <c r="Z487" s="36"/>
    </row>
    <row r="488" spans="1:26" ht="30" customHeight="1" x14ac:dyDescent="0.15">
      <c r="A488" s="26"/>
      <c r="B488" s="15"/>
      <c r="C488" s="38"/>
      <c r="D488" s="242" t="s">
        <v>500</v>
      </c>
      <c r="E488" s="243"/>
      <c r="F488" s="136" t="s">
        <v>831</v>
      </c>
      <c r="G488" s="236" t="s">
        <v>501</v>
      </c>
      <c r="H488" s="237"/>
      <c r="I488" s="237"/>
      <c r="J488" s="238"/>
      <c r="K488" s="230" t="s">
        <v>501</v>
      </c>
      <c r="L488" s="231"/>
      <c r="M488" s="231"/>
      <c r="N488" s="231"/>
      <c r="O488" s="232"/>
      <c r="P488" s="4"/>
      <c r="Q488" s="5"/>
      <c r="R488" s="233"/>
      <c r="S488" s="234"/>
      <c r="T488" s="234"/>
      <c r="U488" s="235"/>
      <c r="V488" s="172"/>
      <c r="W488" s="173"/>
      <c r="X488" s="173"/>
      <c r="Y488" s="174"/>
      <c r="Z488" s="36"/>
    </row>
    <row r="489" spans="1:26" ht="45" customHeight="1" x14ac:dyDescent="0.15">
      <c r="A489" s="26"/>
      <c r="B489" s="15"/>
      <c r="C489" s="38"/>
      <c r="D489" s="244"/>
      <c r="E489" s="245"/>
      <c r="F489" s="136" t="s">
        <v>832</v>
      </c>
      <c r="G489" s="236" t="s">
        <v>607</v>
      </c>
      <c r="H489" s="237"/>
      <c r="I489" s="237"/>
      <c r="J489" s="238"/>
      <c r="K489" s="230" t="s">
        <v>873</v>
      </c>
      <c r="L489" s="231"/>
      <c r="M489" s="231"/>
      <c r="N489" s="231"/>
      <c r="O489" s="232"/>
      <c r="P489" s="4"/>
      <c r="Q489" s="5"/>
      <c r="R489" s="233" t="s">
        <v>657</v>
      </c>
      <c r="S489" s="234"/>
      <c r="T489" s="234"/>
      <c r="U489" s="235"/>
      <c r="V489" s="175"/>
      <c r="W489" s="176"/>
      <c r="X489" s="176"/>
      <c r="Y489" s="177"/>
      <c r="Z489" s="36"/>
    </row>
    <row r="490" spans="1:26" ht="30" customHeight="1" x14ac:dyDescent="0.15">
      <c r="A490" s="26"/>
      <c r="B490" s="15"/>
      <c r="C490" s="38"/>
      <c r="D490" s="244"/>
      <c r="E490" s="245"/>
      <c r="F490" s="136" t="s">
        <v>833</v>
      </c>
      <c r="G490" s="236" t="s">
        <v>608</v>
      </c>
      <c r="H490" s="237"/>
      <c r="I490" s="237"/>
      <c r="J490" s="238"/>
      <c r="K490" s="230" t="s">
        <v>502</v>
      </c>
      <c r="L490" s="231"/>
      <c r="M490" s="231"/>
      <c r="N490" s="231"/>
      <c r="O490" s="232"/>
      <c r="P490" s="4"/>
      <c r="Q490" s="5"/>
      <c r="R490" s="233" t="s">
        <v>658</v>
      </c>
      <c r="S490" s="234"/>
      <c r="T490" s="234"/>
      <c r="U490" s="235"/>
      <c r="V490" s="175"/>
      <c r="W490" s="176"/>
      <c r="X490" s="176"/>
      <c r="Y490" s="177"/>
      <c r="Z490" s="36"/>
    </row>
    <row r="491" spans="1:26" ht="30" customHeight="1" x14ac:dyDescent="0.15">
      <c r="A491" s="26">
        <f>IFERROR(IF(AND($P491="○",TRIM($V491)=""),1001,0),3)</f>
        <v>0</v>
      </c>
      <c r="B491" s="15"/>
      <c r="C491" s="38"/>
      <c r="D491" s="244"/>
      <c r="E491" s="245"/>
      <c r="F491" s="136" t="s">
        <v>834</v>
      </c>
      <c r="G491" s="236" t="s">
        <v>518</v>
      </c>
      <c r="H491" s="237"/>
      <c r="I491" s="237"/>
      <c r="J491" s="238"/>
      <c r="K491" s="239"/>
      <c r="L491" s="240"/>
      <c r="M491" s="240"/>
      <c r="N491" s="240"/>
      <c r="O491" s="241"/>
      <c r="P491" s="4"/>
      <c r="Q491" s="5"/>
      <c r="R491" s="233"/>
      <c r="S491" s="234"/>
      <c r="T491" s="234"/>
      <c r="U491" s="235"/>
      <c r="V491" s="169"/>
      <c r="W491" s="170"/>
      <c r="X491" s="170"/>
      <c r="Y491" s="171"/>
      <c r="Z491" s="36"/>
    </row>
    <row r="492" spans="1:26" ht="30" customHeight="1" x14ac:dyDescent="0.15">
      <c r="A492" s="26"/>
      <c r="B492" s="15"/>
      <c r="C492" s="38"/>
      <c r="D492" s="242" t="s">
        <v>503</v>
      </c>
      <c r="E492" s="243"/>
      <c r="F492" s="136" t="s">
        <v>835</v>
      </c>
      <c r="G492" s="236" t="s">
        <v>504</v>
      </c>
      <c r="H492" s="237"/>
      <c r="I492" s="237"/>
      <c r="J492" s="238"/>
      <c r="K492" s="230" t="s">
        <v>505</v>
      </c>
      <c r="L492" s="231"/>
      <c r="M492" s="231"/>
      <c r="N492" s="231"/>
      <c r="O492" s="232"/>
      <c r="P492" s="4"/>
      <c r="Q492" s="5"/>
      <c r="R492" s="233"/>
      <c r="S492" s="234"/>
      <c r="T492" s="234"/>
      <c r="U492" s="235"/>
      <c r="V492" s="172"/>
      <c r="W492" s="173"/>
      <c r="X492" s="173"/>
      <c r="Y492" s="174"/>
      <c r="Z492" s="36"/>
    </row>
    <row r="493" spans="1:26" ht="30" customHeight="1" x14ac:dyDescent="0.15">
      <c r="A493" s="26"/>
      <c r="B493" s="15"/>
      <c r="C493" s="38"/>
      <c r="D493" s="244"/>
      <c r="E493" s="245"/>
      <c r="F493" s="136" t="s">
        <v>836</v>
      </c>
      <c r="G493" s="236" t="s">
        <v>506</v>
      </c>
      <c r="H493" s="237"/>
      <c r="I493" s="237"/>
      <c r="J493" s="238"/>
      <c r="K493" s="230" t="s">
        <v>507</v>
      </c>
      <c r="L493" s="231"/>
      <c r="M493" s="231"/>
      <c r="N493" s="231"/>
      <c r="O493" s="232"/>
      <c r="P493" s="4"/>
      <c r="Q493" s="5"/>
      <c r="R493" s="233"/>
      <c r="S493" s="234"/>
      <c r="T493" s="234"/>
      <c r="U493" s="235"/>
      <c r="V493" s="175"/>
      <c r="W493" s="176"/>
      <c r="X493" s="176"/>
      <c r="Y493" s="177"/>
      <c r="Z493" s="36"/>
    </row>
    <row r="494" spans="1:26" ht="30" customHeight="1" x14ac:dyDescent="0.15">
      <c r="A494" s="26"/>
      <c r="B494" s="15"/>
      <c r="C494" s="38"/>
      <c r="D494" s="244"/>
      <c r="E494" s="245"/>
      <c r="F494" s="136" t="s">
        <v>837</v>
      </c>
      <c r="G494" s="236" t="s">
        <v>508</v>
      </c>
      <c r="H494" s="237"/>
      <c r="I494" s="237"/>
      <c r="J494" s="238"/>
      <c r="K494" s="230" t="s">
        <v>509</v>
      </c>
      <c r="L494" s="231"/>
      <c r="M494" s="231"/>
      <c r="N494" s="231"/>
      <c r="O494" s="232"/>
      <c r="P494" s="4"/>
      <c r="Q494" s="5"/>
      <c r="R494" s="233"/>
      <c r="S494" s="234"/>
      <c r="T494" s="234"/>
      <c r="U494" s="235"/>
      <c r="V494" s="175"/>
      <c r="W494" s="176"/>
      <c r="X494" s="176"/>
      <c r="Y494" s="177"/>
      <c r="Z494" s="36"/>
    </row>
    <row r="495" spans="1:26" ht="30" customHeight="1" x14ac:dyDescent="0.15">
      <c r="A495" s="26"/>
      <c r="B495" s="15"/>
      <c r="C495" s="38"/>
      <c r="D495" s="244"/>
      <c r="E495" s="245"/>
      <c r="F495" s="136" t="s">
        <v>838</v>
      </c>
      <c r="G495" s="236" t="s">
        <v>510</v>
      </c>
      <c r="H495" s="237"/>
      <c r="I495" s="237"/>
      <c r="J495" s="238"/>
      <c r="K495" s="230" t="s">
        <v>511</v>
      </c>
      <c r="L495" s="231"/>
      <c r="M495" s="231"/>
      <c r="N495" s="231"/>
      <c r="O495" s="232"/>
      <c r="P495" s="4"/>
      <c r="Q495" s="5"/>
      <c r="R495" s="233"/>
      <c r="S495" s="234"/>
      <c r="T495" s="234"/>
      <c r="U495" s="235"/>
      <c r="V495" s="175"/>
      <c r="W495" s="176"/>
      <c r="X495" s="176"/>
      <c r="Y495" s="177"/>
      <c r="Z495" s="36"/>
    </row>
    <row r="496" spans="1:26" ht="30" customHeight="1" x14ac:dyDescent="0.15">
      <c r="A496" s="26"/>
      <c r="B496" s="15"/>
      <c r="C496" s="38"/>
      <c r="D496" s="244"/>
      <c r="E496" s="245"/>
      <c r="F496" s="136" t="s">
        <v>839</v>
      </c>
      <c r="G496" s="236" t="s">
        <v>512</v>
      </c>
      <c r="H496" s="237"/>
      <c r="I496" s="237"/>
      <c r="J496" s="238"/>
      <c r="K496" s="230" t="s">
        <v>513</v>
      </c>
      <c r="L496" s="231"/>
      <c r="M496" s="231"/>
      <c r="N496" s="231"/>
      <c r="O496" s="232"/>
      <c r="P496" s="4"/>
      <c r="Q496" s="5"/>
      <c r="R496" s="233"/>
      <c r="S496" s="234"/>
      <c r="T496" s="234"/>
      <c r="U496" s="235"/>
      <c r="V496" s="175"/>
      <c r="W496" s="176"/>
      <c r="X496" s="176"/>
      <c r="Y496" s="177"/>
      <c r="Z496" s="36"/>
    </row>
    <row r="497" spans="1:26" ht="30" customHeight="1" x14ac:dyDescent="0.15">
      <c r="A497" s="26"/>
      <c r="B497" s="15"/>
      <c r="C497" s="38"/>
      <c r="D497" s="244"/>
      <c r="E497" s="245"/>
      <c r="F497" s="136" t="s">
        <v>840</v>
      </c>
      <c r="G497" s="236" t="s">
        <v>514</v>
      </c>
      <c r="H497" s="237"/>
      <c r="I497" s="237"/>
      <c r="J497" s="238"/>
      <c r="K497" s="230" t="s">
        <v>515</v>
      </c>
      <c r="L497" s="231"/>
      <c r="M497" s="231"/>
      <c r="N497" s="231"/>
      <c r="O497" s="232"/>
      <c r="P497" s="4"/>
      <c r="Q497" s="5"/>
      <c r="R497" s="233"/>
      <c r="S497" s="234"/>
      <c r="T497" s="234"/>
      <c r="U497" s="235"/>
      <c r="V497" s="175"/>
      <c r="W497" s="176"/>
      <c r="X497" s="176"/>
      <c r="Y497" s="177"/>
      <c r="Z497" s="36"/>
    </row>
    <row r="498" spans="1:26" ht="30" customHeight="1" x14ac:dyDescent="0.15">
      <c r="A498" s="26">
        <f>IFERROR(IF(AND($P498="○",TRIM($V498)=""),1001,0),3)</f>
        <v>0</v>
      </c>
      <c r="B498" s="15"/>
      <c r="C498" s="38"/>
      <c r="D498" s="244"/>
      <c r="E498" s="245"/>
      <c r="F498" s="136" t="s">
        <v>841</v>
      </c>
      <c r="G498" s="236" t="s">
        <v>517</v>
      </c>
      <c r="H498" s="237"/>
      <c r="I498" s="237"/>
      <c r="J498" s="238"/>
      <c r="K498" s="239"/>
      <c r="L498" s="240"/>
      <c r="M498" s="240"/>
      <c r="N498" s="240"/>
      <c r="O498" s="241"/>
      <c r="P498" s="4"/>
      <c r="Q498" s="5"/>
      <c r="R498" s="233"/>
      <c r="S498" s="234"/>
      <c r="T498" s="234"/>
      <c r="U498" s="235"/>
      <c r="V498" s="169"/>
      <c r="W498" s="170"/>
      <c r="X498" s="170"/>
      <c r="Y498" s="171"/>
      <c r="Z498" s="36"/>
    </row>
    <row r="499" spans="1:26" ht="30" customHeight="1" x14ac:dyDescent="0.15">
      <c r="A499" s="26">
        <f>IFERROR(IF(AND($P499="○",TRIM($V499)=""),1001,0),3)</f>
        <v>0</v>
      </c>
      <c r="B499" s="15"/>
      <c r="C499" s="38"/>
      <c r="D499" s="248" t="s">
        <v>313</v>
      </c>
      <c r="E499" s="249"/>
      <c r="F499" s="137">
        <v>9999</v>
      </c>
      <c r="G499" s="250" t="s">
        <v>516</v>
      </c>
      <c r="H499" s="251"/>
      <c r="I499" s="251"/>
      <c r="J499" s="252"/>
      <c r="K499" s="253"/>
      <c r="L499" s="254"/>
      <c r="M499" s="254"/>
      <c r="N499" s="254"/>
      <c r="O499" s="255"/>
      <c r="P499" s="8"/>
      <c r="Q499" s="7"/>
      <c r="R499" s="256"/>
      <c r="S499" s="257"/>
      <c r="T499" s="257"/>
      <c r="U499" s="258"/>
      <c r="V499" s="259"/>
      <c r="W499" s="260"/>
      <c r="X499" s="260"/>
      <c r="Y499" s="261"/>
      <c r="Z499" s="36"/>
    </row>
    <row r="500" spans="1:26" ht="19.899999999999999" customHeight="1" x14ac:dyDescent="0.15">
      <c r="B500" s="75"/>
      <c r="Z500" s="75"/>
    </row>
    <row r="501" spans="1:26" ht="19.899999999999999" customHeight="1" x14ac:dyDescent="0.15">
      <c r="C501" s="80"/>
      <c r="D501" s="81"/>
      <c r="E501" s="81"/>
      <c r="F501" s="81"/>
      <c r="G501" s="81"/>
      <c r="H501" s="81"/>
      <c r="I501" s="81"/>
      <c r="J501" s="81"/>
      <c r="K501" s="81"/>
      <c r="L501" s="81"/>
      <c r="M501" s="81"/>
      <c r="N501" s="81"/>
      <c r="O501" s="81"/>
      <c r="P501" s="81"/>
      <c r="Q501" s="81"/>
      <c r="R501" s="81"/>
      <c r="S501" s="81"/>
      <c r="T501" s="81"/>
      <c r="U501" s="81"/>
      <c r="V501" s="81"/>
      <c r="W501" s="81"/>
      <c r="X501" s="81"/>
      <c r="Y501" s="81"/>
      <c r="Z501" s="138"/>
    </row>
    <row r="502" spans="1:26" ht="19.899999999999999" customHeight="1" x14ac:dyDescent="0.15"/>
    <row r="503" spans="1:26" ht="15.75" customHeight="1" x14ac:dyDescent="0.15"/>
    <row r="504" spans="1:26" ht="20.100000000000001" customHeight="1" x14ac:dyDescent="0.15">
      <c r="A504" s="26"/>
      <c r="B504" s="15"/>
      <c r="C504" s="267" t="s">
        <v>96</v>
      </c>
      <c r="D504" s="268"/>
      <c r="E504" s="268"/>
      <c r="F504" s="268"/>
      <c r="G504" s="268"/>
      <c r="H504" s="268"/>
      <c r="I504" s="44"/>
      <c r="M504" s="54"/>
      <c r="X504" s="81"/>
      <c r="Y504" s="81"/>
      <c r="Z504" s="81"/>
    </row>
    <row r="505" spans="1:26" ht="15" customHeight="1" x14ac:dyDescent="0.15">
      <c r="A505" s="26"/>
      <c r="B505" s="15"/>
      <c r="C505" s="27"/>
      <c r="D505" s="28"/>
      <c r="E505" s="28"/>
      <c r="F505" s="28"/>
      <c r="G505" s="28"/>
      <c r="H505" s="28"/>
      <c r="I505" s="139"/>
      <c r="J505" s="29"/>
      <c r="K505" s="29"/>
      <c r="L505" s="29"/>
      <c r="M505" s="68"/>
      <c r="N505" s="68"/>
      <c r="O505" s="29"/>
      <c r="P505" s="29"/>
      <c r="Q505" s="29"/>
      <c r="R505" s="29"/>
      <c r="S505" s="29"/>
      <c r="T505" s="29"/>
      <c r="U505" s="29"/>
      <c r="V505" s="140"/>
      <c r="W505" s="140"/>
      <c r="Z505" s="141"/>
    </row>
    <row r="506" spans="1:26" ht="19.899999999999999" customHeight="1" x14ac:dyDescent="0.15">
      <c r="A506" s="15"/>
      <c r="B506" s="15"/>
      <c r="C506" s="27"/>
      <c r="D506" s="142" t="s">
        <v>95</v>
      </c>
      <c r="E506" s="142"/>
      <c r="F506" s="142"/>
      <c r="G506" s="142"/>
      <c r="H506" s="142"/>
      <c r="I506" s="142"/>
      <c r="J506" s="142"/>
      <c r="K506" s="142"/>
      <c r="L506" s="142"/>
      <c r="M506" s="142"/>
      <c r="N506" s="142"/>
      <c r="O506" s="142"/>
      <c r="P506" s="142"/>
      <c r="Q506" s="142"/>
      <c r="R506" s="142"/>
      <c r="S506" s="142"/>
      <c r="T506" s="142"/>
      <c r="U506" s="142"/>
      <c r="V506" s="142"/>
      <c r="W506" s="142"/>
      <c r="X506" s="142"/>
      <c r="Y506" s="142"/>
      <c r="Z506" s="75"/>
    </row>
    <row r="507" spans="1:26" ht="30" customHeight="1" x14ac:dyDescent="0.15">
      <c r="A507" s="15"/>
      <c r="B507" s="15"/>
      <c r="C507" s="143"/>
      <c r="D507" s="463" t="s">
        <v>97</v>
      </c>
      <c r="E507" s="195"/>
      <c r="F507" s="195"/>
      <c r="G507" s="195"/>
      <c r="H507" s="195"/>
      <c r="I507" s="195"/>
      <c r="J507" s="195"/>
      <c r="K507" s="195"/>
      <c r="L507" s="195"/>
      <c r="M507" s="195"/>
      <c r="N507" s="195"/>
      <c r="O507" s="195"/>
      <c r="P507" s="195"/>
      <c r="Q507" s="195"/>
      <c r="R507" s="464"/>
      <c r="S507" s="269" t="s">
        <v>314</v>
      </c>
      <c r="T507" s="270"/>
      <c r="U507" s="271"/>
      <c r="V507" s="144" t="str">
        <f>"許可期限日　" &amp; 日付例_s</f>
        <v>許可期限日　例)2024/4/1</v>
      </c>
      <c r="W507" s="145"/>
      <c r="X507" s="145"/>
      <c r="Y507" s="145"/>
      <c r="Z507" s="146"/>
    </row>
    <row r="508" spans="1:26" ht="20.100000000000001" customHeight="1" x14ac:dyDescent="0.15">
      <c r="A508" s="15">
        <f>IFERROR(IF(AND(COUNTIF($Q235:$Q499,"○")&gt;0, TRIM($D508)=""),1001,0),3)</f>
        <v>0</v>
      </c>
      <c r="B508" s="15"/>
      <c r="C508" s="143"/>
      <c r="D508" s="475"/>
      <c r="E508" s="476"/>
      <c r="F508" s="476"/>
      <c r="G508" s="476"/>
      <c r="H508" s="476"/>
      <c r="I508" s="476"/>
      <c r="J508" s="476"/>
      <c r="K508" s="476"/>
      <c r="L508" s="476"/>
      <c r="M508" s="476"/>
      <c r="N508" s="476"/>
      <c r="O508" s="476"/>
      <c r="P508" s="476"/>
      <c r="Q508" s="476"/>
      <c r="R508" s="477"/>
      <c r="S508" s="272"/>
      <c r="T508" s="247"/>
      <c r="U508" s="273"/>
      <c r="V508" s="246"/>
      <c r="W508" s="247"/>
      <c r="X508" s="247"/>
      <c r="Y508" s="111" t="s">
        <v>94</v>
      </c>
      <c r="Z508" s="75"/>
    </row>
    <row r="509" spans="1:26" ht="20.100000000000001" customHeight="1" x14ac:dyDescent="0.15">
      <c r="A509" s="15"/>
      <c r="B509" s="15"/>
      <c r="C509" s="143"/>
      <c r="D509" s="279"/>
      <c r="E509" s="280"/>
      <c r="F509" s="280"/>
      <c r="G509" s="280"/>
      <c r="H509" s="280"/>
      <c r="I509" s="280"/>
      <c r="J509" s="280"/>
      <c r="K509" s="280"/>
      <c r="L509" s="280"/>
      <c r="M509" s="280"/>
      <c r="N509" s="280"/>
      <c r="O509" s="280"/>
      <c r="P509" s="280"/>
      <c r="Q509" s="280"/>
      <c r="R509" s="281"/>
      <c r="S509" s="274"/>
      <c r="T509" s="187"/>
      <c r="U509" s="275"/>
      <c r="V509" s="186"/>
      <c r="W509" s="187"/>
      <c r="X509" s="187"/>
      <c r="Y509" s="112" t="s">
        <v>94</v>
      </c>
      <c r="Z509" s="75"/>
    </row>
    <row r="510" spans="1:26" ht="20.100000000000001" customHeight="1" x14ac:dyDescent="0.15">
      <c r="A510" s="15"/>
      <c r="B510" s="15"/>
      <c r="C510" s="143"/>
      <c r="D510" s="279"/>
      <c r="E510" s="280"/>
      <c r="F510" s="280"/>
      <c r="G510" s="280"/>
      <c r="H510" s="280"/>
      <c r="I510" s="280"/>
      <c r="J510" s="280"/>
      <c r="K510" s="280"/>
      <c r="L510" s="280"/>
      <c r="M510" s="280"/>
      <c r="N510" s="280"/>
      <c r="O510" s="280"/>
      <c r="P510" s="280"/>
      <c r="Q510" s="280"/>
      <c r="R510" s="281"/>
      <c r="S510" s="274"/>
      <c r="T510" s="187"/>
      <c r="U510" s="275"/>
      <c r="V510" s="186"/>
      <c r="W510" s="187"/>
      <c r="X510" s="187"/>
      <c r="Y510" s="112" t="s">
        <v>94</v>
      </c>
      <c r="Z510" s="75"/>
    </row>
    <row r="511" spans="1:26" ht="20.100000000000001" customHeight="1" x14ac:dyDescent="0.15">
      <c r="A511" s="15"/>
      <c r="B511" s="15"/>
      <c r="C511" s="143"/>
      <c r="D511" s="279"/>
      <c r="E511" s="280"/>
      <c r="F511" s="280"/>
      <c r="G511" s="280"/>
      <c r="H511" s="280"/>
      <c r="I511" s="280"/>
      <c r="J511" s="280"/>
      <c r="K511" s="280"/>
      <c r="L511" s="280"/>
      <c r="M511" s="280"/>
      <c r="N511" s="280"/>
      <c r="O511" s="280"/>
      <c r="P511" s="280"/>
      <c r="Q511" s="280"/>
      <c r="R511" s="281"/>
      <c r="S511" s="274"/>
      <c r="T511" s="187"/>
      <c r="U511" s="275"/>
      <c r="V511" s="186"/>
      <c r="W511" s="187"/>
      <c r="X511" s="187"/>
      <c r="Y511" s="112" t="s">
        <v>94</v>
      </c>
      <c r="Z511" s="75"/>
    </row>
    <row r="512" spans="1:26" ht="20.100000000000001" customHeight="1" x14ac:dyDescent="0.15">
      <c r="A512" s="15"/>
      <c r="B512" s="15"/>
      <c r="C512" s="143"/>
      <c r="D512" s="279"/>
      <c r="E512" s="280"/>
      <c r="F512" s="280"/>
      <c r="G512" s="280"/>
      <c r="H512" s="280"/>
      <c r="I512" s="280"/>
      <c r="J512" s="280"/>
      <c r="K512" s="280"/>
      <c r="L512" s="280"/>
      <c r="M512" s="280"/>
      <c r="N512" s="280"/>
      <c r="O512" s="280"/>
      <c r="P512" s="280"/>
      <c r="Q512" s="280"/>
      <c r="R512" s="281"/>
      <c r="S512" s="274"/>
      <c r="T512" s="187"/>
      <c r="U512" s="275"/>
      <c r="V512" s="186"/>
      <c r="W512" s="187"/>
      <c r="X512" s="187"/>
      <c r="Y512" s="147" t="s">
        <v>94</v>
      </c>
      <c r="Z512" s="75"/>
    </row>
    <row r="513" spans="1:26" ht="20.100000000000001" customHeight="1" x14ac:dyDescent="0.15">
      <c r="A513" s="15"/>
      <c r="B513" s="15"/>
      <c r="C513" s="143"/>
      <c r="D513" s="279"/>
      <c r="E513" s="280"/>
      <c r="F513" s="280"/>
      <c r="G513" s="280"/>
      <c r="H513" s="280"/>
      <c r="I513" s="280"/>
      <c r="J513" s="280"/>
      <c r="K513" s="280"/>
      <c r="L513" s="280"/>
      <c r="M513" s="280"/>
      <c r="N513" s="280"/>
      <c r="O513" s="280"/>
      <c r="P513" s="280"/>
      <c r="Q513" s="280"/>
      <c r="R513" s="281"/>
      <c r="S513" s="274"/>
      <c r="T513" s="187"/>
      <c r="U513" s="275"/>
      <c r="V513" s="186"/>
      <c r="W513" s="187"/>
      <c r="X513" s="187"/>
      <c r="Y513" s="112" t="s">
        <v>94</v>
      </c>
      <c r="Z513" s="75"/>
    </row>
    <row r="514" spans="1:26" ht="20.100000000000001" customHeight="1" x14ac:dyDescent="0.15">
      <c r="A514" s="15"/>
      <c r="B514" s="15"/>
      <c r="C514" s="143"/>
      <c r="D514" s="279"/>
      <c r="E514" s="280"/>
      <c r="F514" s="280"/>
      <c r="G514" s="280"/>
      <c r="H514" s="280"/>
      <c r="I514" s="280"/>
      <c r="J514" s="280"/>
      <c r="K514" s="280"/>
      <c r="L514" s="280"/>
      <c r="M514" s="280"/>
      <c r="N514" s="280"/>
      <c r="O514" s="280"/>
      <c r="P514" s="280"/>
      <c r="Q514" s="280"/>
      <c r="R514" s="281"/>
      <c r="S514" s="274"/>
      <c r="T514" s="187"/>
      <c r="U514" s="275"/>
      <c r="V514" s="186"/>
      <c r="W514" s="187"/>
      <c r="X514" s="187"/>
      <c r="Y514" s="112" t="s">
        <v>94</v>
      </c>
      <c r="Z514" s="75"/>
    </row>
    <row r="515" spans="1:26" ht="20.100000000000001" customHeight="1" x14ac:dyDescent="0.15">
      <c r="A515" s="15"/>
      <c r="B515" s="15"/>
      <c r="C515" s="143"/>
      <c r="D515" s="279"/>
      <c r="E515" s="280"/>
      <c r="F515" s="280"/>
      <c r="G515" s="280"/>
      <c r="H515" s="280"/>
      <c r="I515" s="280"/>
      <c r="J515" s="280"/>
      <c r="K515" s="280"/>
      <c r="L515" s="280"/>
      <c r="M515" s="280"/>
      <c r="N515" s="280"/>
      <c r="O515" s="280"/>
      <c r="P515" s="280"/>
      <c r="Q515" s="280"/>
      <c r="R515" s="281"/>
      <c r="S515" s="274"/>
      <c r="T515" s="187"/>
      <c r="U515" s="275"/>
      <c r="V515" s="186"/>
      <c r="W515" s="187"/>
      <c r="X515" s="187"/>
      <c r="Y515" s="112" t="s">
        <v>94</v>
      </c>
      <c r="Z515" s="75"/>
    </row>
    <row r="516" spans="1:26" ht="20.100000000000001" customHeight="1" x14ac:dyDescent="0.15">
      <c r="A516" s="15"/>
      <c r="B516" s="15"/>
      <c r="C516" s="143"/>
      <c r="D516" s="279"/>
      <c r="E516" s="280"/>
      <c r="F516" s="280"/>
      <c r="G516" s="280"/>
      <c r="H516" s="280"/>
      <c r="I516" s="280"/>
      <c r="J516" s="280"/>
      <c r="K516" s="280"/>
      <c r="L516" s="280"/>
      <c r="M516" s="280"/>
      <c r="N516" s="280"/>
      <c r="O516" s="280"/>
      <c r="P516" s="280"/>
      <c r="Q516" s="280"/>
      <c r="R516" s="281"/>
      <c r="S516" s="274"/>
      <c r="T516" s="187"/>
      <c r="U516" s="275"/>
      <c r="V516" s="186"/>
      <c r="W516" s="187"/>
      <c r="X516" s="187"/>
      <c r="Y516" s="112" t="s">
        <v>94</v>
      </c>
      <c r="Z516" s="75"/>
    </row>
    <row r="517" spans="1:26" ht="20.100000000000001" customHeight="1" x14ac:dyDescent="0.15">
      <c r="A517" s="15"/>
      <c r="B517" s="15"/>
      <c r="C517" s="27"/>
      <c r="D517" s="279"/>
      <c r="E517" s="280"/>
      <c r="F517" s="280"/>
      <c r="G517" s="280"/>
      <c r="H517" s="280"/>
      <c r="I517" s="280"/>
      <c r="J517" s="280"/>
      <c r="K517" s="280"/>
      <c r="L517" s="280"/>
      <c r="M517" s="280"/>
      <c r="N517" s="280"/>
      <c r="O517" s="280"/>
      <c r="P517" s="280"/>
      <c r="Q517" s="280"/>
      <c r="R517" s="281"/>
      <c r="S517" s="274"/>
      <c r="T517" s="187"/>
      <c r="U517" s="275"/>
      <c r="V517" s="186"/>
      <c r="W517" s="187"/>
      <c r="X517" s="187"/>
      <c r="Y517" s="112" t="s">
        <v>94</v>
      </c>
      <c r="Z517" s="75"/>
    </row>
    <row r="518" spans="1:26" ht="20.100000000000001" customHeight="1" x14ac:dyDescent="0.15">
      <c r="A518" s="15"/>
      <c r="B518" s="15"/>
      <c r="C518" s="143"/>
      <c r="D518" s="279"/>
      <c r="E518" s="280"/>
      <c r="F518" s="280"/>
      <c r="G518" s="280"/>
      <c r="H518" s="280"/>
      <c r="I518" s="280"/>
      <c r="J518" s="280"/>
      <c r="K518" s="280"/>
      <c r="L518" s="280"/>
      <c r="M518" s="280"/>
      <c r="N518" s="280"/>
      <c r="O518" s="280"/>
      <c r="P518" s="280"/>
      <c r="Q518" s="280"/>
      <c r="R518" s="281"/>
      <c r="S518" s="274"/>
      <c r="T518" s="187"/>
      <c r="U518" s="275"/>
      <c r="V518" s="186"/>
      <c r="W518" s="187"/>
      <c r="X518" s="187"/>
      <c r="Y518" s="112" t="s">
        <v>94</v>
      </c>
      <c r="Z518" s="75"/>
    </row>
    <row r="519" spans="1:26" ht="20.100000000000001" customHeight="1" x14ac:dyDescent="0.15">
      <c r="A519" s="15"/>
      <c r="B519" s="15"/>
      <c r="C519" s="143"/>
      <c r="D519" s="279"/>
      <c r="E519" s="280"/>
      <c r="F519" s="280"/>
      <c r="G519" s="280"/>
      <c r="H519" s="280"/>
      <c r="I519" s="280"/>
      <c r="J519" s="280"/>
      <c r="K519" s="280"/>
      <c r="L519" s="280"/>
      <c r="M519" s="280"/>
      <c r="N519" s="280"/>
      <c r="O519" s="280"/>
      <c r="P519" s="280"/>
      <c r="Q519" s="280"/>
      <c r="R519" s="281"/>
      <c r="S519" s="274"/>
      <c r="T519" s="187"/>
      <c r="U519" s="275"/>
      <c r="V519" s="186"/>
      <c r="W519" s="187"/>
      <c r="X519" s="187"/>
      <c r="Y519" s="112" t="s">
        <v>94</v>
      </c>
      <c r="Z519" s="75"/>
    </row>
    <row r="520" spans="1:26" ht="20.100000000000001" customHeight="1" x14ac:dyDescent="0.15">
      <c r="A520" s="15"/>
      <c r="B520" s="15"/>
      <c r="C520" s="143"/>
      <c r="D520" s="279"/>
      <c r="E520" s="280"/>
      <c r="F520" s="280"/>
      <c r="G520" s="280"/>
      <c r="H520" s="280"/>
      <c r="I520" s="280"/>
      <c r="J520" s="280"/>
      <c r="K520" s="280"/>
      <c r="L520" s="280"/>
      <c r="M520" s="280"/>
      <c r="N520" s="280"/>
      <c r="O520" s="280"/>
      <c r="P520" s="280"/>
      <c r="Q520" s="280"/>
      <c r="R520" s="281"/>
      <c r="S520" s="274"/>
      <c r="T520" s="187"/>
      <c r="U520" s="275"/>
      <c r="V520" s="186"/>
      <c r="W520" s="187"/>
      <c r="X520" s="187"/>
      <c r="Y520" s="112" t="s">
        <v>94</v>
      </c>
      <c r="Z520" s="75"/>
    </row>
    <row r="521" spans="1:26" ht="20.100000000000001" customHeight="1" x14ac:dyDescent="0.15">
      <c r="A521" s="15"/>
      <c r="B521" s="15"/>
      <c r="C521" s="27"/>
      <c r="D521" s="279"/>
      <c r="E521" s="280"/>
      <c r="F521" s="280"/>
      <c r="G521" s="280"/>
      <c r="H521" s="280"/>
      <c r="I521" s="280"/>
      <c r="J521" s="280"/>
      <c r="K521" s="280"/>
      <c r="L521" s="280"/>
      <c r="M521" s="280"/>
      <c r="N521" s="280"/>
      <c r="O521" s="280"/>
      <c r="P521" s="280"/>
      <c r="Q521" s="280"/>
      <c r="R521" s="281"/>
      <c r="S521" s="274"/>
      <c r="T521" s="187"/>
      <c r="U521" s="275"/>
      <c r="V521" s="186"/>
      <c r="W521" s="187"/>
      <c r="X521" s="187"/>
      <c r="Y521" s="112" t="s">
        <v>94</v>
      </c>
      <c r="Z521" s="75"/>
    </row>
    <row r="522" spans="1:26" ht="20.100000000000001" customHeight="1" x14ac:dyDescent="0.15">
      <c r="A522" s="15"/>
      <c r="B522" s="15"/>
      <c r="C522" s="143"/>
      <c r="D522" s="279"/>
      <c r="E522" s="280"/>
      <c r="F522" s="280"/>
      <c r="G522" s="280"/>
      <c r="H522" s="280"/>
      <c r="I522" s="280"/>
      <c r="J522" s="280"/>
      <c r="K522" s="280"/>
      <c r="L522" s="280"/>
      <c r="M522" s="280"/>
      <c r="N522" s="280"/>
      <c r="O522" s="280"/>
      <c r="P522" s="280"/>
      <c r="Q522" s="280"/>
      <c r="R522" s="281"/>
      <c r="S522" s="274"/>
      <c r="T522" s="187"/>
      <c r="U522" s="275"/>
      <c r="V522" s="186"/>
      <c r="W522" s="187"/>
      <c r="X522" s="187"/>
      <c r="Y522" s="112" t="s">
        <v>94</v>
      </c>
      <c r="Z522" s="75"/>
    </row>
    <row r="523" spans="1:26" ht="20.100000000000001" customHeight="1" x14ac:dyDescent="0.15">
      <c r="A523" s="15"/>
      <c r="B523" s="15"/>
      <c r="C523" s="143"/>
      <c r="D523" s="279"/>
      <c r="E523" s="280"/>
      <c r="F523" s="280"/>
      <c r="G523" s="280"/>
      <c r="H523" s="280"/>
      <c r="I523" s="280"/>
      <c r="J523" s="280"/>
      <c r="K523" s="280"/>
      <c r="L523" s="280"/>
      <c r="M523" s="280"/>
      <c r="N523" s="280"/>
      <c r="O523" s="280"/>
      <c r="P523" s="280"/>
      <c r="Q523" s="280"/>
      <c r="R523" s="281"/>
      <c r="S523" s="274"/>
      <c r="T523" s="187"/>
      <c r="U523" s="275"/>
      <c r="V523" s="186"/>
      <c r="W523" s="187"/>
      <c r="X523" s="187"/>
      <c r="Y523" s="112" t="s">
        <v>94</v>
      </c>
      <c r="Z523" s="75"/>
    </row>
    <row r="524" spans="1:26" ht="20.100000000000001" customHeight="1" x14ac:dyDescent="0.15">
      <c r="A524" s="15"/>
      <c r="B524" s="15"/>
      <c r="C524" s="143"/>
      <c r="D524" s="279"/>
      <c r="E524" s="280"/>
      <c r="F524" s="280"/>
      <c r="G524" s="280"/>
      <c r="H524" s="280"/>
      <c r="I524" s="280"/>
      <c r="J524" s="280"/>
      <c r="K524" s="280"/>
      <c r="L524" s="280"/>
      <c r="M524" s="280"/>
      <c r="N524" s="280"/>
      <c r="O524" s="280"/>
      <c r="P524" s="280"/>
      <c r="Q524" s="280"/>
      <c r="R524" s="281"/>
      <c r="S524" s="274"/>
      <c r="T524" s="187"/>
      <c r="U524" s="275"/>
      <c r="V524" s="186"/>
      <c r="W524" s="187"/>
      <c r="X524" s="187"/>
      <c r="Y524" s="112" t="s">
        <v>94</v>
      </c>
      <c r="Z524" s="75"/>
    </row>
    <row r="525" spans="1:26" ht="20.100000000000001" customHeight="1" x14ac:dyDescent="0.15">
      <c r="A525" s="15"/>
      <c r="B525" s="15"/>
      <c r="C525" s="143"/>
      <c r="D525" s="279"/>
      <c r="E525" s="280"/>
      <c r="F525" s="280"/>
      <c r="G525" s="280"/>
      <c r="H525" s="280"/>
      <c r="I525" s="280"/>
      <c r="J525" s="280"/>
      <c r="K525" s="280"/>
      <c r="L525" s="280"/>
      <c r="M525" s="280"/>
      <c r="N525" s="280"/>
      <c r="O525" s="280"/>
      <c r="P525" s="280"/>
      <c r="Q525" s="280"/>
      <c r="R525" s="281"/>
      <c r="S525" s="274"/>
      <c r="T525" s="187"/>
      <c r="U525" s="275"/>
      <c r="V525" s="186"/>
      <c r="W525" s="187"/>
      <c r="X525" s="187"/>
      <c r="Y525" s="112" t="s">
        <v>94</v>
      </c>
      <c r="Z525" s="75"/>
    </row>
    <row r="526" spans="1:26" ht="20.100000000000001" customHeight="1" x14ac:dyDescent="0.15">
      <c r="A526" s="15"/>
      <c r="B526" s="15"/>
      <c r="C526" s="27"/>
      <c r="D526" s="279"/>
      <c r="E526" s="280"/>
      <c r="F526" s="280"/>
      <c r="G526" s="280"/>
      <c r="H526" s="280"/>
      <c r="I526" s="280"/>
      <c r="J526" s="280"/>
      <c r="K526" s="280"/>
      <c r="L526" s="280"/>
      <c r="M526" s="280"/>
      <c r="N526" s="280"/>
      <c r="O526" s="280"/>
      <c r="P526" s="280"/>
      <c r="Q526" s="280"/>
      <c r="R526" s="281"/>
      <c r="S526" s="274"/>
      <c r="T526" s="187"/>
      <c r="U526" s="275"/>
      <c r="V526" s="186"/>
      <c r="W526" s="187"/>
      <c r="X526" s="187"/>
      <c r="Y526" s="112" t="s">
        <v>94</v>
      </c>
      <c r="Z526" s="75"/>
    </row>
    <row r="527" spans="1:26" ht="20.100000000000001" customHeight="1" x14ac:dyDescent="0.15">
      <c r="A527" s="15"/>
      <c r="B527" s="15"/>
      <c r="C527" s="143"/>
      <c r="D527" s="276"/>
      <c r="E527" s="277"/>
      <c r="F527" s="277"/>
      <c r="G527" s="277"/>
      <c r="H527" s="277"/>
      <c r="I527" s="277"/>
      <c r="J527" s="277"/>
      <c r="K527" s="277"/>
      <c r="L527" s="277"/>
      <c r="M527" s="277"/>
      <c r="N527" s="277"/>
      <c r="O527" s="277"/>
      <c r="P527" s="277"/>
      <c r="Q527" s="277"/>
      <c r="R527" s="278"/>
      <c r="S527" s="265"/>
      <c r="T527" s="185"/>
      <c r="U527" s="266"/>
      <c r="V527" s="184"/>
      <c r="W527" s="185"/>
      <c r="X527" s="185"/>
      <c r="Y527" s="148" t="s">
        <v>94</v>
      </c>
      <c r="Z527" s="75"/>
    </row>
    <row r="528" spans="1:26" ht="20.100000000000001" customHeight="1" x14ac:dyDescent="0.15">
      <c r="A528" s="15"/>
      <c r="B528" s="15"/>
      <c r="C528" s="149"/>
      <c r="D528" s="150"/>
      <c r="E528" s="150"/>
      <c r="F528" s="150"/>
      <c r="G528" s="150"/>
      <c r="H528" s="150"/>
      <c r="I528" s="150"/>
      <c r="J528" s="150"/>
      <c r="K528" s="150"/>
      <c r="L528" s="150"/>
      <c r="M528" s="150"/>
      <c r="N528" s="150"/>
      <c r="O528" s="150"/>
      <c r="P528" s="150"/>
      <c r="Q528" s="150"/>
      <c r="R528" s="150"/>
      <c r="S528" s="150"/>
      <c r="T528" s="81"/>
      <c r="U528" s="81"/>
      <c r="V528" s="81"/>
      <c r="W528" s="81"/>
      <c r="X528" s="81"/>
      <c r="Y528" s="81"/>
      <c r="Z528" s="138"/>
    </row>
    <row r="529" spans="1:27" ht="20.100000000000001" customHeight="1" x14ac:dyDescent="0.15">
      <c r="A529" s="15"/>
      <c r="B529" s="15"/>
      <c r="C529" s="28"/>
      <c r="D529" s="151"/>
      <c r="E529" s="151"/>
      <c r="F529" s="151"/>
      <c r="G529" s="151"/>
      <c r="H529" s="151"/>
      <c r="I529" s="151"/>
      <c r="J529" s="151"/>
      <c r="K529" s="151"/>
      <c r="L529" s="151"/>
      <c r="M529" s="151"/>
      <c r="N529" s="151"/>
      <c r="O529" s="151"/>
      <c r="P529" s="151"/>
      <c r="Q529" s="151"/>
      <c r="R529" s="151"/>
      <c r="S529" s="151"/>
    </row>
    <row r="530" spans="1:27" ht="20.100000000000001" customHeight="1" x14ac:dyDescent="0.15">
      <c r="A530" s="26"/>
      <c r="B530" s="15"/>
      <c r="C530" s="33"/>
      <c r="D530" s="33"/>
      <c r="E530" s="33"/>
      <c r="F530" s="33"/>
      <c r="G530" s="33"/>
      <c r="H530" s="33"/>
      <c r="I530" s="53"/>
      <c r="J530" s="33"/>
      <c r="K530" s="33"/>
      <c r="L530" s="64"/>
      <c r="M530" s="33"/>
      <c r="N530" s="33"/>
      <c r="O530" s="33"/>
      <c r="P530" s="33"/>
      <c r="Q530" s="33"/>
      <c r="R530" s="33"/>
      <c r="S530" s="33"/>
      <c r="T530" s="33"/>
      <c r="U530" s="33"/>
      <c r="V530" s="33"/>
      <c r="W530" s="33"/>
      <c r="X530" s="33"/>
      <c r="Y530" s="33"/>
      <c r="Z530" s="33"/>
    </row>
    <row r="531" spans="1:27" ht="20.100000000000001" customHeight="1" x14ac:dyDescent="0.15">
      <c r="A531" s="26"/>
      <c r="B531" s="15"/>
      <c r="C531" s="267" t="s">
        <v>610</v>
      </c>
      <c r="D531" s="268"/>
      <c r="E531" s="268"/>
      <c r="F531" s="268"/>
      <c r="G531" s="268"/>
      <c r="H531" s="268"/>
      <c r="I531" s="386"/>
      <c r="L531" s="54"/>
    </row>
    <row r="532" spans="1:27" ht="20.100000000000001" customHeight="1" x14ac:dyDescent="0.15">
      <c r="A532" s="26"/>
      <c r="B532" s="15"/>
      <c r="C532" s="27"/>
      <c r="D532" s="28"/>
      <c r="E532" s="28"/>
      <c r="F532" s="28"/>
      <c r="G532" s="28"/>
      <c r="H532" s="28"/>
      <c r="I532" s="28"/>
      <c r="J532" s="29"/>
      <c r="K532" s="29"/>
      <c r="L532" s="68"/>
      <c r="M532" s="68"/>
      <c r="N532" s="29"/>
      <c r="O532" s="29"/>
      <c r="P532" s="29"/>
      <c r="Q532" s="29"/>
      <c r="R532" s="29"/>
      <c r="S532" s="29"/>
      <c r="T532" s="29"/>
      <c r="U532" s="29"/>
      <c r="V532" s="29"/>
      <c r="W532" s="29"/>
      <c r="X532" s="29"/>
      <c r="Y532" s="29"/>
      <c r="Z532" s="30"/>
    </row>
    <row r="533" spans="1:27" ht="35.1" customHeight="1" x14ac:dyDescent="0.15">
      <c r="C533" s="44"/>
      <c r="D533" s="168" t="s">
        <v>861</v>
      </c>
      <c r="E533" s="168"/>
      <c r="F533" s="168"/>
      <c r="G533" s="168"/>
      <c r="H533" s="168"/>
      <c r="I533" s="168"/>
      <c r="J533" s="168"/>
      <c r="K533" s="168"/>
      <c r="L533" s="168"/>
      <c r="M533" s="168"/>
      <c r="N533" s="168"/>
      <c r="O533" s="168"/>
      <c r="P533" s="168"/>
      <c r="Q533" s="168"/>
      <c r="R533" s="168"/>
      <c r="S533" s="168"/>
      <c r="T533" s="168"/>
      <c r="U533" s="168"/>
      <c r="V533" s="168"/>
      <c r="W533" s="168"/>
      <c r="X533" s="168"/>
      <c r="Y533" s="168"/>
      <c r="Z533" s="75"/>
    </row>
    <row r="534" spans="1:27" ht="20.100000000000001" customHeight="1" x14ac:dyDescent="0.15">
      <c r="A534" s="15">
        <f>IFERROR(IF(AND(OR(COUNTIF($P344:$P347,"○")&gt;0, $P465="○"), TRIM($I534)=""),1001,0),3)</f>
        <v>0</v>
      </c>
      <c r="B534" s="15"/>
      <c r="C534" s="31"/>
      <c r="D534" s="197" t="s">
        <v>552</v>
      </c>
      <c r="E534" s="198"/>
      <c r="F534" s="198"/>
      <c r="G534" s="198"/>
      <c r="H534" s="199"/>
      <c r="I534" s="209"/>
      <c r="J534" s="210"/>
      <c r="K534" s="210"/>
      <c r="L534" s="210"/>
      <c r="M534" s="210"/>
      <c r="N534" s="210"/>
      <c r="O534" s="210"/>
      <c r="P534" s="210"/>
      <c r="Q534" s="210"/>
      <c r="R534" s="210"/>
      <c r="S534" s="210"/>
      <c r="T534" s="210"/>
      <c r="U534" s="210"/>
      <c r="V534" s="210"/>
      <c r="W534" s="210"/>
      <c r="X534" s="210"/>
      <c r="Y534" s="211"/>
      <c r="Z534" s="75"/>
      <c r="AA534" s="38"/>
    </row>
    <row r="535" spans="1:27" ht="20.100000000000001" customHeight="1" x14ac:dyDescent="0.15">
      <c r="A535" s="15">
        <f>IFERROR(IF(AND(OR(COUNTIF($P344:$P347,"○")&gt;0, $P465="○"), TRIM($I535)=""),1001,0),3)</f>
        <v>0</v>
      </c>
      <c r="B535" s="15"/>
      <c r="C535" s="31"/>
      <c r="D535" s="200" t="s">
        <v>553</v>
      </c>
      <c r="E535" s="201"/>
      <c r="F535" s="201"/>
      <c r="G535" s="201"/>
      <c r="H535" s="202"/>
      <c r="I535" s="212"/>
      <c r="J535" s="213"/>
      <c r="K535" s="213"/>
      <c r="L535" s="213"/>
      <c r="M535" s="213"/>
      <c r="N535" s="213"/>
      <c r="O535" s="213"/>
      <c r="P535" s="213"/>
      <c r="Q535" s="213"/>
      <c r="R535" s="213"/>
      <c r="S535" s="213"/>
      <c r="T535" s="213"/>
      <c r="U535" s="213"/>
      <c r="V535" s="213"/>
      <c r="W535" s="213"/>
      <c r="X535" s="213"/>
      <c r="Y535" s="214"/>
      <c r="Z535" s="75"/>
      <c r="AA535" s="38"/>
    </row>
    <row r="536" spans="1:27" ht="19.899999999999999" customHeight="1" x14ac:dyDescent="0.15">
      <c r="A536" s="125">
        <f>IFERROR(IF(AND(COUNTIF($P344:$P347,"○"), TRIM($I536)=""),1001,0),3)</f>
        <v>0</v>
      </c>
      <c r="C536" s="44"/>
      <c r="D536" s="203" t="s">
        <v>554</v>
      </c>
      <c r="E536" s="204"/>
      <c r="F536" s="204"/>
      <c r="G536" s="204"/>
      <c r="H536" s="205"/>
      <c r="I536" s="215"/>
      <c r="J536" s="216"/>
      <c r="K536" s="216"/>
      <c r="L536" s="216"/>
      <c r="M536" s="216"/>
      <c r="N536" s="216"/>
      <c r="O536" s="216"/>
      <c r="P536" s="216"/>
      <c r="Q536" s="216"/>
      <c r="R536" s="216"/>
      <c r="S536" s="216"/>
      <c r="T536" s="216"/>
      <c r="U536" s="216"/>
      <c r="V536" s="216"/>
      <c r="W536" s="216"/>
      <c r="X536" s="216"/>
      <c r="Y536" s="217"/>
      <c r="Z536" s="75"/>
    </row>
    <row r="537" spans="1:27" ht="30" customHeight="1" x14ac:dyDescent="0.15">
      <c r="A537" s="125">
        <f>IFERROR(IF(AND(COUNTIF($P344:$P347,"○"), TRIM($I537)=""),1001,0),3)</f>
        <v>0</v>
      </c>
      <c r="C537" s="44"/>
      <c r="D537" s="206" t="s">
        <v>555</v>
      </c>
      <c r="E537" s="207"/>
      <c r="F537" s="207"/>
      <c r="G537" s="207"/>
      <c r="H537" s="208"/>
      <c r="I537" s="218"/>
      <c r="J537" s="219"/>
      <c r="K537" s="219"/>
      <c r="L537" s="219"/>
      <c r="M537" s="219"/>
      <c r="N537" s="219"/>
      <c r="O537" s="219"/>
      <c r="P537" s="219"/>
      <c r="Q537" s="219"/>
      <c r="R537" s="219"/>
      <c r="S537" s="219"/>
      <c r="T537" s="219"/>
      <c r="U537" s="219"/>
      <c r="V537" s="219"/>
      <c r="W537" s="219"/>
      <c r="X537" s="219"/>
      <c r="Y537" s="220"/>
      <c r="Z537" s="75"/>
    </row>
    <row r="538" spans="1:27" ht="19.899999999999999" customHeight="1" x14ac:dyDescent="0.15">
      <c r="C538" s="44"/>
      <c r="Z538" s="75"/>
    </row>
    <row r="539" spans="1:27" ht="20.100000000000001" customHeight="1" x14ac:dyDescent="0.15">
      <c r="A539" s="15"/>
      <c r="B539" s="15"/>
      <c r="C539" s="149"/>
      <c r="D539" s="150"/>
      <c r="E539" s="150"/>
      <c r="F539" s="150"/>
      <c r="G539" s="150"/>
      <c r="H539" s="150"/>
      <c r="I539" s="150"/>
      <c r="J539" s="150"/>
      <c r="K539" s="150"/>
      <c r="L539" s="150"/>
      <c r="M539" s="150"/>
      <c r="N539" s="150"/>
      <c r="O539" s="150"/>
      <c r="P539" s="150"/>
      <c r="Q539" s="150"/>
      <c r="R539" s="150"/>
      <c r="S539" s="150"/>
      <c r="T539" s="81"/>
      <c r="U539" s="81"/>
      <c r="V539" s="81"/>
      <c r="W539" s="81"/>
      <c r="X539" s="81"/>
      <c r="Y539" s="81"/>
      <c r="Z539" s="138"/>
    </row>
    <row r="540" spans="1:27" ht="20.100000000000001" customHeight="1" x14ac:dyDescent="0.15">
      <c r="A540" s="15"/>
      <c r="B540" s="15"/>
      <c r="C540" s="28"/>
      <c r="D540" s="151"/>
      <c r="E540" s="151"/>
      <c r="F540" s="151"/>
      <c r="G540" s="151"/>
      <c r="H540" s="151"/>
      <c r="I540" s="151"/>
      <c r="J540" s="151"/>
      <c r="K540" s="151"/>
      <c r="L540" s="151"/>
      <c r="M540" s="151"/>
      <c r="N540" s="151"/>
      <c r="O540" s="151"/>
      <c r="P540" s="151"/>
      <c r="Q540" s="151"/>
      <c r="R540" s="151"/>
      <c r="S540" s="151"/>
    </row>
    <row r="541" spans="1:27" ht="20.100000000000001" hidden="1" customHeight="1" x14ac:dyDescent="0.15">
      <c r="A541" s="11"/>
    </row>
    <row r="542" spans="1:27" ht="20.100000000000001" hidden="1" customHeight="1" x14ac:dyDescent="0.15">
      <c r="A542" s="9"/>
      <c r="B542" s="9"/>
      <c r="C542" s="267" t="s">
        <v>609</v>
      </c>
      <c r="D542" s="268"/>
      <c r="E542" s="268"/>
      <c r="F542" s="268"/>
      <c r="G542" s="268"/>
      <c r="H542" s="386"/>
      <c r="I542" s="54"/>
      <c r="V542" s="81"/>
      <c r="W542" s="81"/>
      <c r="X542" s="81"/>
      <c r="Y542" s="81"/>
      <c r="Z542" s="81"/>
    </row>
    <row r="543" spans="1:27" ht="20.100000000000001" hidden="1" customHeight="1" x14ac:dyDescent="0.15">
      <c r="A543" s="9"/>
      <c r="B543" s="9"/>
      <c r="C543" s="66"/>
      <c r="D543" s="67"/>
      <c r="E543" s="67"/>
      <c r="F543" s="67"/>
      <c r="G543" s="67"/>
      <c r="H543" s="67"/>
      <c r="I543" s="68"/>
      <c r="J543" s="29"/>
      <c r="K543" s="29"/>
      <c r="L543" s="29"/>
      <c r="M543" s="29"/>
      <c r="N543" s="29"/>
      <c r="O543" s="29"/>
      <c r="P543" s="29"/>
      <c r="Q543" s="29"/>
      <c r="R543" s="29"/>
      <c r="S543" s="29"/>
      <c r="T543" s="29"/>
      <c r="U543" s="29"/>
      <c r="V543" s="33"/>
      <c r="Z543" s="141"/>
    </row>
    <row r="544" spans="1:27" ht="30" hidden="1" customHeight="1" x14ac:dyDescent="0.15">
      <c r="A544" s="9"/>
      <c r="B544" s="9"/>
      <c r="C544" s="66"/>
      <c r="D544" s="426" t="s">
        <v>98</v>
      </c>
      <c r="E544" s="426"/>
      <c r="F544" s="426"/>
      <c r="G544" s="426"/>
      <c r="H544" s="426"/>
      <c r="I544" s="426"/>
      <c r="J544" s="426"/>
      <c r="K544" s="426"/>
      <c r="L544" s="426"/>
      <c r="M544" s="426"/>
      <c r="N544" s="426"/>
      <c r="O544" s="426"/>
      <c r="P544" s="426"/>
      <c r="Q544" s="426"/>
      <c r="R544" s="426"/>
      <c r="S544" s="426"/>
      <c r="T544" s="426"/>
      <c r="U544" s="426"/>
      <c r="V544" s="426"/>
      <c r="W544" s="426"/>
      <c r="X544" s="426"/>
      <c r="Y544" s="426"/>
      <c r="Z544" s="75"/>
    </row>
    <row r="545" spans="1:26" ht="20.100000000000001" hidden="1" customHeight="1" x14ac:dyDescent="0.15">
      <c r="A545" s="9"/>
      <c r="B545" s="9"/>
      <c r="C545" s="31"/>
      <c r="D545" s="32">
        <v>1</v>
      </c>
      <c r="E545" s="11" t="s">
        <v>83</v>
      </c>
      <c r="I545" s="446"/>
      <c r="J545" s="446"/>
      <c r="K545" s="446"/>
      <c r="L545" s="446"/>
      <c r="M545" s="446"/>
      <c r="N545" s="446"/>
      <c r="O545" s="446"/>
      <c r="P545" s="446"/>
      <c r="Q545" s="446"/>
      <c r="R545" s="446"/>
      <c r="S545" s="446"/>
      <c r="T545" s="446"/>
      <c r="U545" s="446"/>
      <c r="V545" s="446"/>
      <c r="W545" s="446"/>
      <c r="X545" s="446"/>
      <c r="Y545" s="446"/>
      <c r="Z545" s="75"/>
    </row>
    <row r="546" spans="1:26" ht="20.100000000000001" hidden="1" customHeight="1" x14ac:dyDescent="0.15">
      <c r="A546" s="9"/>
      <c r="B546" s="9"/>
      <c r="C546" s="31"/>
      <c r="D546" s="32"/>
      <c r="E546" s="33"/>
      <c r="F546" s="33"/>
      <c r="G546" s="33"/>
      <c r="H546" s="33"/>
      <c r="I546" s="152"/>
      <c r="J546" s="45" t="s">
        <v>84</v>
      </c>
      <c r="K546" s="56"/>
      <c r="L546" s="56"/>
      <c r="M546" s="56"/>
      <c r="N546" s="56"/>
      <c r="O546" s="56"/>
      <c r="P546" s="56"/>
      <c r="Q546" s="56"/>
      <c r="R546" s="56"/>
      <c r="S546" s="56"/>
      <c r="T546" s="56"/>
      <c r="U546" s="56"/>
      <c r="V546" s="33"/>
      <c r="Z546" s="75"/>
    </row>
    <row r="547" spans="1:26" ht="20.100000000000001" hidden="1" customHeight="1" x14ac:dyDescent="0.15">
      <c r="A547" s="9">
        <f>IFERROR(IF(AND(TRIM($I547)&lt;&gt;"", NOT(OR(IFERROR(SEARCH(" ",$I547),0)&gt;0, IFERROR(SEARCH("　",$I547),0)&gt;0))),1001,0),3)</f>
        <v>0</v>
      </c>
      <c r="B547" s="9"/>
      <c r="C547" s="31"/>
      <c r="D547" s="32">
        <v>2</v>
      </c>
      <c r="E547" s="11" t="s">
        <v>85</v>
      </c>
      <c r="I547" s="446"/>
      <c r="J547" s="446"/>
      <c r="K547" s="446"/>
      <c r="L547" s="446"/>
      <c r="M547" s="446"/>
      <c r="N547" s="446"/>
      <c r="O547" s="446"/>
      <c r="P547" s="446"/>
      <c r="Q547" s="446"/>
      <c r="R547" s="446"/>
      <c r="S547" s="446"/>
      <c r="T547" s="446"/>
      <c r="U547" s="446"/>
      <c r="V547" s="446"/>
      <c r="W547" s="446"/>
      <c r="X547" s="446"/>
      <c r="Y547" s="446"/>
      <c r="Z547" s="75"/>
    </row>
    <row r="548" spans="1:26" ht="20.100000000000001" hidden="1" customHeight="1" x14ac:dyDescent="0.15">
      <c r="A548" s="9"/>
      <c r="B548" s="9"/>
      <c r="C548" s="31"/>
      <c r="D548" s="32"/>
      <c r="E548" s="33"/>
      <c r="F548" s="33"/>
      <c r="G548" s="33"/>
      <c r="H548" s="33"/>
      <c r="I548" s="152"/>
      <c r="J548" s="45" t="s">
        <v>20</v>
      </c>
      <c r="K548" s="56"/>
      <c r="L548" s="56"/>
      <c r="M548" s="56"/>
      <c r="N548" s="56"/>
      <c r="O548" s="56"/>
      <c r="P548" s="56"/>
      <c r="Q548" s="56"/>
      <c r="R548" s="56"/>
      <c r="S548" s="56"/>
      <c r="T548" s="56"/>
      <c r="U548" s="56"/>
      <c r="V548" s="33"/>
      <c r="Z548" s="75"/>
    </row>
    <row r="549" spans="1:26" ht="20.100000000000001" hidden="1" customHeight="1" x14ac:dyDescent="0.15">
      <c r="A549" s="9">
        <f>IFERROR(IF(AND(TRIM($I549)&lt;&gt;"", NOT(IFERROR(SEARCH("@",$I549),0)&gt;0)),1001,0),3)</f>
        <v>0</v>
      </c>
      <c r="B549" s="9"/>
      <c r="C549" s="31"/>
      <c r="D549" s="32">
        <v>3</v>
      </c>
      <c r="E549" s="11" t="s">
        <v>86</v>
      </c>
      <c r="I549" s="446"/>
      <c r="J549" s="446"/>
      <c r="K549" s="446"/>
      <c r="L549" s="446"/>
      <c r="M549" s="446"/>
      <c r="N549" s="446"/>
      <c r="O549" s="446"/>
      <c r="P549" s="446"/>
      <c r="Q549" s="446"/>
      <c r="R549" s="446"/>
      <c r="S549" s="446"/>
      <c r="T549" s="446"/>
      <c r="U549" s="446"/>
      <c r="V549" s="446"/>
      <c r="W549" s="446"/>
      <c r="X549" s="446"/>
      <c r="Y549" s="446"/>
      <c r="Z549" s="75"/>
    </row>
    <row r="550" spans="1:26" ht="20.100000000000001" hidden="1" customHeight="1" x14ac:dyDescent="0.15">
      <c r="A550" s="9"/>
      <c r="B550" s="9"/>
      <c r="C550" s="31"/>
      <c r="D550" s="32"/>
      <c r="E550" s="56" t="s">
        <v>87</v>
      </c>
      <c r="F550" s="33"/>
      <c r="G550" s="33"/>
      <c r="H550" s="33"/>
      <c r="I550" s="152"/>
      <c r="J550" s="45" t="s">
        <v>88</v>
      </c>
      <c r="K550" s="56"/>
      <c r="L550" s="56"/>
      <c r="M550" s="56"/>
      <c r="N550" s="56"/>
      <c r="O550" s="56"/>
      <c r="P550" s="56"/>
      <c r="Q550" s="56"/>
      <c r="R550" s="56"/>
      <c r="S550" s="56"/>
      <c r="T550" s="56"/>
      <c r="U550" s="56"/>
      <c r="V550" s="33"/>
      <c r="Z550" s="75"/>
    </row>
    <row r="551" spans="1:26" ht="20.100000000000001" hidden="1" customHeight="1" x14ac:dyDescent="0.15">
      <c r="A551" s="9">
        <f>IFERROR(IF(AND(TRIM($I551)&lt;&gt;"", NOT(OR(IFERROR(SEARCH(" ",$I551),0)&gt;0, IFERROR(SEARCH("　",$I551),0)&gt;0))),1001,0),3)</f>
        <v>0</v>
      </c>
      <c r="B551" s="9"/>
      <c r="C551" s="31"/>
      <c r="D551" s="32">
        <v>4</v>
      </c>
      <c r="E551" s="11" t="s">
        <v>89</v>
      </c>
      <c r="I551" s="446"/>
      <c r="J551" s="446"/>
      <c r="K551" s="446"/>
      <c r="L551" s="446"/>
      <c r="M551" s="446"/>
      <c r="N551" s="446"/>
      <c r="O551" s="446"/>
      <c r="P551" s="446"/>
      <c r="Q551" s="446"/>
      <c r="R551" s="446"/>
      <c r="S551" s="446"/>
      <c r="T551" s="446"/>
      <c r="U551" s="446"/>
      <c r="V551" s="446"/>
      <c r="W551" s="446"/>
      <c r="X551" s="446"/>
      <c r="Y551" s="446"/>
      <c r="Z551" s="75"/>
    </row>
    <row r="552" spans="1:26" ht="20.100000000000001" hidden="1" customHeight="1" x14ac:dyDescent="0.15">
      <c r="A552" s="9"/>
      <c r="B552" s="9"/>
      <c r="C552" s="38"/>
      <c r="D552" s="33"/>
      <c r="E552" s="33"/>
      <c r="F552" s="33"/>
      <c r="G552" s="33"/>
      <c r="H552" s="33"/>
      <c r="I552" s="152"/>
      <c r="J552" s="45" t="s">
        <v>20</v>
      </c>
      <c r="K552" s="56"/>
      <c r="L552" s="56"/>
      <c r="M552" s="56"/>
      <c r="N552" s="56"/>
      <c r="O552" s="56"/>
      <c r="P552" s="56"/>
      <c r="Q552" s="56"/>
      <c r="R552" s="56"/>
      <c r="S552" s="56"/>
      <c r="T552" s="56"/>
      <c r="U552" s="56"/>
      <c r="V552" s="33"/>
      <c r="Z552" s="75"/>
    </row>
    <row r="553" spans="1:26" ht="20.100000000000001" hidden="1" customHeight="1" x14ac:dyDescent="0.15">
      <c r="A553" s="9">
        <f>IFERROR(IF(AND(TRIM($I553)&lt;&gt;"", NOT(IFERROR(SEARCH("@",$I553),0)&gt;0)),1001,0),3)</f>
        <v>0</v>
      </c>
      <c r="B553" s="9"/>
      <c r="C553" s="31"/>
      <c r="D553" s="32">
        <v>5</v>
      </c>
      <c r="E553" s="11" t="s">
        <v>90</v>
      </c>
      <c r="I553" s="446"/>
      <c r="J553" s="446"/>
      <c r="K553" s="446"/>
      <c r="L553" s="446"/>
      <c r="M553" s="446"/>
      <c r="N553" s="446"/>
      <c r="O553" s="446"/>
      <c r="P553" s="446"/>
      <c r="Q553" s="446"/>
      <c r="R553" s="446"/>
      <c r="S553" s="446"/>
      <c r="T553" s="446"/>
      <c r="U553" s="446"/>
      <c r="V553" s="446"/>
      <c r="W553" s="446"/>
      <c r="X553" s="446"/>
      <c r="Y553" s="446"/>
      <c r="Z553" s="75"/>
    </row>
    <row r="554" spans="1:26" ht="20.100000000000001" hidden="1" customHeight="1" x14ac:dyDescent="0.15">
      <c r="A554" s="9"/>
      <c r="B554" s="9"/>
      <c r="C554" s="38"/>
      <c r="D554" s="33"/>
      <c r="E554" s="56" t="s">
        <v>87</v>
      </c>
      <c r="F554" s="33"/>
      <c r="G554" s="33"/>
      <c r="H554" s="33"/>
      <c r="I554" s="152"/>
      <c r="J554" s="45" t="s">
        <v>91</v>
      </c>
      <c r="K554" s="56"/>
      <c r="L554" s="56"/>
      <c r="M554" s="56"/>
      <c r="N554" s="56"/>
      <c r="O554" s="56"/>
      <c r="P554" s="56"/>
      <c r="Q554" s="56"/>
      <c r="R554" s="56"/>
      <c r="S554" s="56"/>
      <c r="T554" s="56"/>
      <c r="U554" s="56"/>
      <c r="V554" s="33"/>
      <c r="Z554" s="75"/>
    </row>
    <row r="555" spans="1:26" ht="20.100000000000001" hidden="1" customHeight="1" x14ac:dyDescent="0.15">
      <c r="A555" s="9"/>
      <c r="B555" s="9"/>
      <c r="C555" s="47"/>
      <c r="D555" s="48"/>
      <c r="E555" s="48"/>
      <c r="F555" s="48"/>
      <c r="G555" s="48"/>
      <c r="H555" s="48"/>
      <c r="I555" s="153"/>
      <c r="J555" s="154"/>
      <c r="K555" s="154"/>
      <c r="L555" s="154"/>
      <c r="M555" s="154"/>
      <c r="N555" s="154"/>
      <c r="O555" s="154"/>
      <c r="P555" s="154"/>
      <c r="Q555" s="154"/>
      <c r="R555" s="154"/>
      <c r="S555" s="154"/>
      <c r="T555" s="154"/>
      <c r="U555" s="154"/>
      <c r="V555" s="48"/>
      <c r="W555" s="81"/>
      <c r="X555" s="81"/>
      <c r="Y555" s="81"/>
      <c r="Z555" s="138"/>
    </row>
    <row r="556" spans="1:26" ht="20.100000000000001" hidden="1" customHeight="1" x14ac:dyDescent="0.15">
      <c r="A556" s="9"/>
      <c r="B556" s="9"/>
      <c r="C556" s="33"/>
      <c r="D556" s="33"/>
      <c r="E556" s="33"/>
      <c r="F556" s="33"/>
      <c r="G556" s="33"/>
      <c r="H556" s="33"/>
      <c r="I556" s="155"/>
      <c r="J556" s="56"/>
      <c r="K556" s="56"/>
      <c r="L556" s="56"/>
      <c r="M556" s="56"/>
      <c r="N556" s="56"/>
      <c r="O556" s="56"/>
      <c r="P556" s="56"/>
      <c r="Q556" s="56"/>
      <c r="R556" s="56"/>
      <c r="S556" s="56"/>
      <c r="T556" s="56"/>
      <c r="U556" s="56"/>
      <c r="V556" s="33"/>
    </row>
  </sheetData>
  <sheetProtection algorithmName="SHA-512" hashValue="gly7eEgwQRV0qIUVmsCU1fwBzZx0S+FVaSrVJXUNdS9Rpq1dW0s+gr99P5OwF/Uj3hlPdIkbJZ0K7NzmURESKA==" saltValue="u1PjrsBH2TqMNCtfAgztfA==" spinCount="100000" sheet="1" objects="1" scenarios="1"/>
  <dataConsolidate/>
  <mergeCells count="1093">
    <mergeCell ref="J39:Y39"/>
    <mergeCell ref="C531:I531"/>
    <mergeCell ref="D507:R507"/>
    <mergeCell ref="D508:R508"/>
    <mergeCell ref="D509:R509"/>
    <mergeCell ref="D510:R510"/>
    <mergeCell ref="D511:R511"/>
    <mergeCell ref="D512:R512"/>
    <mergeCell ref="D513:R513"/>
    <mergeCell ref="D514:R514"/>
    <mergeCell ref="D515:R515"/>
    <mergeCell ref="D516:R516"/>
    <mergeCell ref="D517:R517"/>
    <mergeCell ref="D518:R518"/>
    <mergeCell ref="D519:R519"/>
    <mergeCell ref="D520:R520"/>
    <mergeCell ref="D521:R521"/>
    <mergeCell ref="D522:R522"/>
    <mergeCell ref="D523:R523"/>
    <mergeCell ref="D524:R524"/>
    <mergeCell ref="D525:R525"/>
    <mergeCell ref="G353:J353"/>
    <mergeCell ref="D357:J357"/>
    <mergeCell ref="K357:O357"/>
    <mergeCell ref="R357:U357"/>
    <mergeCell ref="G365:J365"/>
    <mergeCell ref="K365:O365"/>
    <mergeCell ref="K265:O265"/>
    <mergeCell ref="R259:U259"/>
    <mergeCell ref="R261:U261"/>
    <mergeCell ref="R262:U262"/>
    <mergeCell ref="R265:U265"/>
    <mergeCell ref="G334:J334"/>
    <mergeCell ref="K334:O334"/>
    <mergeCell ref="R334:U334"/>
    <mergeCell ref="R304:U304"/>
    <mergeCell ref="R305:U305"/>
    <mergeCell ref="R307:U308"/>
    <mergeCell ref="K338:O338"/>
    <mergeCell ref="R338:U338"/>
    <mergeCell ref="K339:O339"/>
    <mergeCell ref="R339:U339"/>
    <mergeCell ref="K340:O340"/>
    <mergeCell ref="R340:U340"/>
    <mergeCell ref="K341:O341"/>
    <mergeCell ref="R341:U341"/>
    <mergeCell ref="K342:O342"/>
    <mergeCell ref="R342:U342"/>
    <mergeCell ref="D344:E347"/>
    <mergeCell ref="G344:J344"/>
    <mergeCell ref="G345:J345"/>
    <mergeCell ref="G346:J346"/>
    <mergeCell ref="G347:J347"/>
    <mergeCell ref="K344:O344"/>
    <mergeCell ref="K345:O345"/>
    <mergeCell ref="K346:O346"/>
    <mergeCell ref="K347:O347"/>
    <mergeCell ref="K343:O343"/>
    <mergeCell ref="R343:U343"/>
    <mergeCell ref="G340:J340"/>
    <mergeCell ref="G341:J341"/>
    <mergeCell ref="K337:O337"/>
    <mergeCell ref="K314:O314"/>
    <mergeCell ref="R316:U316"/>
    <mergeCell ref="K348:O348"/>
    <mergeCell ref="K349:O349"/>
    <mergeCell ref="R325:U325"/>
    <mergeCell ref="K326:O326"/>
    <mergeCell ref="R326:U326"/>
    <mergeCell ref="V318:Y318"/>
    <mergeCell ref="K319:O319"/>
    <mergeCell ref="R319:U319"/>
    <mergeCell ref="V319:Y319"/>
    <mergeCell ref="K320:O320"/>
    <mergeCell ref="R320:U320"/>
    <mergeCell ref="V320:Y320"/>
    <mergeCell ref="K321:O321"/>
    <mergeCell ref="R321:U321"/>
    <mergeCell ref="V321:Y321"/>
    <mergeCell ref="V322:Y325"/>
    <mergeCell ref="V326:Y326"/>
    <mergeCell ref="R335:U335"/>
    <mergeCell ref="K336:O336"/>
    <mergeCell ref="R336:U336"/>
    <mergeCell ref="K318:O318"/>
    <mergeCell ref="R318:U318"/>
    <mergeCell ref="K322:O322"/>
    <mergeCell ref="K327:O327"/>
    <mergeCell ref="R327:U327"/>
    <mergeCell ref="K328:O328"/>
    <mergeCell ref="R328:U328"/>
    <mergeCell ref="K329:O329"/>
    <mergeCell ref="R329:U329"/>
    <mergeCell ref="K330:O330"/>
    <mergeCell ref="R337:U337"/>
    <mergeCell ref="R331:U331"/>
    <mergeCell ref="K296:O296"/>
    <mergeCell ref="R296:U296"/>
    <mergeCell ref="K297:O297"/>
    <mergeCell ref="R297:U297"/>
    <mergeCell ref="K298:O298"/>
    <mergeCell ref="R298:U298"/>
    <mergeCell ref="K299:O299"/>
    <mergeCell ref="R299:U299"/>
    <mergeCell ref="K300:O300"/>
    <mergeCell ref="R300:U300"/>
    <mergeCell ref="K301:O301"/>
    <mergeCell ref="R301:U301"/>
    <mergeCell ref="K310:O310"/>
    <mergeCell ref="R310:U310"/>
    <mergeCell ref="K311:O311"/>
    <mergeCell ref="K312:O312"/>
    <mergeCell ref="K313:O313"/>
    <mergeCell ref="R313:U313"/>
    <mergeCell ref="K306:O306"/>
    <mergeCell ref="R306:U306"/>
    <mergeCell ref="K307:O307"/>
    <mergeCell ref="K308:O308"/>
    <mergeCell ref="I545:Y545"/>
    <mergeCell ref="I547:Y547"/>
    <mergeCell ref="I549:Y549"/>
    <mergeCell ref="I551:Y551"/>
    <mergeCell ref="I553:Y553"/>
    <mergeCell ref="E225:Y225"/>
    <mergeCell ref="D234:J234"/>
    <mergeCell ref="K234:O234"/>
    <mergeCell ref="R234:U234"/>
    <mergeCell ref="V234:Y234"/>
    <mergeCell ref="G235:J235"/>
    <mergeCell ref="K235:O235"/>
    <mergeCell ref="R235:U235"/>
    <mergeCell ref="G236:J236"/>
    <mergeCell ref="K236:O236"/>
    <mergeCell ref="R236:U236"/>
    <mergeCell ref="K237:O237"/>
    <mergeCell ref="R237:U237"/>
    <mergeCell ref="K238:O238"/>
    <mergeCell ref="R238:U238"/>
    <mergeCell ref="K239:O239"/>
    <mergeCell ref="R239:U239"/>
    <mergeCell ref="K240:O240"/>
    <mergeCell ref="R254:U254"/>
    <mergeCell ref="K255:O255"/>
    <mergeCell ref="R255:U255"/>
    <mergeCell ref="K256:O256"/>
    <mergeCell ref="R256:U256"/>
    <mergeCell ref="K257:O257"/>
    <mergeCell ref="K292:O292"/>
    <mergeCell ref="R294:U294"/>
    <mergeCell ref="R322:U322"/>
    <mergeCell ref="K295:O295"/>
    <mergeCell ref="I153:M153"/>
    <mergeCell ref="R240:U240"/>
    <mergeCell ref="K241:O241"/>
    <mergeCell ref="R241:U241"/>
    <mergeCell ref="K242:O242"/>
    <mergeCell ref="R242:U242"/>
    <mergeCell ref="K243:O243"/>
    <mergeCell ref="I28:Y28"/>
    <mergeCell ref="I30:Y30"/>
    <mergeCell ref="J76:Y76"/>
    <mergeCell ref="I77:Y77"/>
    <mergeCell ref="I79:Y79"/>
    <mergeCell ref="I81:Y81"/>
    <mergeCell ref="I83:M83"/>
    <mergeCell ref="I85:M85"/>
    <mergeCell ref="I87:Y87"/>
    <mergeCell ref="I176:M176"/>
    <mergeCell ref="I155:Y155"/>
    <mergeCell ref="I157:Y157"/>
    <mergeCell ref="I159:M159"/>
    <mergeCell ref="I161:M161"/>
    <mergeCell ref="I163:Y163"/>
    <mergeCell ref="I165:M165"/>
    <mergeCell ref="I167:M167"/>
    <mergeCell ref="I169:Y169"/>
    <mergeCell ref="I211:M211"/>
    <mergeCell ref="I193:M193"/>
    <mergeCell ref="I195:M195"/>
    <mergeCell ref="I197:M197"/>
    <mergeCell ref="O197:R197"/>
    <mergeCell ref="I199:M199"/>
    <mergeCell ref="E185:J185"/>
    <mergeCell ref="C109:H109"/>
    <mergeCell ref="D111:Y111"/>
    <mergeCell ref="I112:Y112"/>
    <mergeCell ref="I114:Y114"/>
    <mergeCell ref="I116:Y116"/>
    <mergeCell ref="I118:M118"/>
    <mergeCell ref="I120:Y120"/>
    <mergeCell ref="I122:M122"/>
    <mergeCell ref="I124:M124"/>
    <mergeCell ref="W1:Z1"/>
    <mergeCell ref="C174:H174"/>
    <mergeCell ref="I73:Y73"/>
    <mergeCell ref="J74:Y74"/>
    <mergeCell ref="I75:Y75"/>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126:Y126"/>
    <mergeCell ref="C150:H150"/>
    <mergeCell ref="C542:H542"/>
    <mergeCell ref="I178:M178"/>
    <mergeCell ref="J179:Y179"/>
    <mergeCell ref="I180:M180"/>
    <mergeCell ref="J181:Y181"/>
    <mergeCell ref="E183:Y183"/>
    <mergeCell ref="E184:J184"/>
    <mergeCell ref="K184:M184"/>
    <mergeCell ref="N184:V184"/>
    <mergeCell ref="W184:Y184"/>
    <mergeCell ref="D544:Y544"/>
    <mergeCell ref="K258:O258"/>
    <mergeCell ref="K259:O259"/>
    <mergeCell ref="K261:O261"/>
    <mergeCell ref="K263:O263"/>
    <mergeCell ref="R263:U263"/>
    <mergeCell ref="K264:O264"/>
    <mergeCell ref="R264:U264"/>
    <mergeCell ref="K266:O266"/>
    <mergeCell ref="W188:X188"/>
    <mergeCell ref="E189:J189"/>
    <mergeCell ref="N189:V189"/>
    <mergeCell ref="W189:X189"/>
    <mergeCell ref="I191:M191"/>
    <mergeCell ref="J192:Y192"/>
    <mergeCell ref="R292:U292"/>
    <mergeCell ref="K293:O293"/>
    <mergeCell ref="R293:U293"/>
    <mergeCell ref="K294:O294"/>
    <mergeCell ref="R295:U295"/>
    <mergeCell ref="K185:M185"/>
    <mergeCell ref="N185:V185"/>
    <mergeCell ref="W185:Y185"/>
    <mergeCell ref="E186:J186"/>
    <mergeCell ref="K186:M186"/>
    <mergeCell ref="N186:V186"/>
    <mergeCell ref="W186:Y186"/>
    <mergeCell ref="E187:J187"/>
    <mergeCell ref="K187:M187"/>
    <mergeCell ref="N187:V187"/>
    <mergeCell ref="W187:X187"/>
    <mergeCell ref="E188:J188"/>
    <mergeCell ref="K188:M189"/>
    <mergeCell ref="N188:V188"/>
    <mergeCell ref="E222:H222"/>
    <mergeCell ref="I222:M222"/>
    <mergeCell ref="C230:I230"/>
    <mergeCell ref="E212:H212"/>
    <mergeCell ref="I212:M212"/>
    <mergeCell ref="E213:H213"/>
    <mergeCell ref="I213:M213"/>
    <mergeCell ref="E214:H214"/>
    <mergeCell ref="I214:M214"/>
    <mergeCell ref="E215:H215"/>
    <mergeCell ref="I215:M215"/>
    <mergeCell ref="E216:H216"/>
    <mergeCell ref="I216:M216"/>
    <mergeCell ref="E202:H202"/>
    <mergeCell ref="I202:M202"/>
    <mergeCell ref="E203:H203"/>
    <mergeCell ref="I203:M203"/>
    <mergeCell ref="E219:H219"/>
    <mergeCell ref="I219:M219"/>
    <mergeCell ref="E220:H220"/>
    <mergeCell ref="I220:M220"/>
    <mergeCell ref="E221:H221"/>
    <mergeCell ref="I221:M221"/>
    <mergeCell ref="E204:H204"/>
    <mergeCell ref="I204:M204"/>
    <mergeCell ref="E205:H205"/>
    <mergeCell ref="I205:M205"/>
    <mergeCell ref="E206:H206"/>
    <mergeCell ref="I206:M206"/>
    <mergeCell ref="I208:M208"/>
    <mergeCell ref="J209:Y209"/>
    <mergeCell ref="E211:H211"/>
    <mergeCell ref="G323:J323"/>
    <mergeCell ref="D251:E256"/>
    <mergeCell ref="D283:E291"/>
    <mergeCell ref="D292:E303"/>
    <mergeCell ref="D304:E310"/>
    <mergeCell ref="D311:E317"/>
    <mergeCell ref="D267:E273"/>
    <mergeCell ref="D232:Y232"/>
    <mergeCell ref="R243:U243"/>
    <mergeCell ref="K244:O244"/>
    <mergeCell ref="R244:U244"/>
    <mergeCell ref="K245:O245"/>
    <mergeCell ref="R245:U245"/>
    <mergeCell ref="K246:O246"/>
    <mergeCell ref="R246:U246"/>
    <mergeCell ref="K247:O247"/>
    <mergeCell ref="R247:U247"/>
    <mergeCell ref="K248:O248"/>
    <mergeCell ref="R248:U248"/>
    <mergeCell ref="R273:U273"/>
    <mergeCell ref="K274:O274"/>
    <mergeCell ref="R274:U274"/>
    <mergeCell ref="K275:O275"/>
    <mergeCell ref="R275:U275"/>
    <mergeCell ref="K251:O251"/>
    <mergeCell ref="R251:U251"/>
    <mergeCell ref="K252:O252"/>
    <mergeCell ref="R252:U252"/>
    <mergeCell ref="K253:O253"/>
    <mergeCell ref="R253:U253"/>
    <mergeCell ref="K254:O254"/>
    <mergeCell ref="G267:J267"/>
    <mergeCell ref="G268:J268"/>
    <mergeCell ref="K267:O267"/>
    <mergeCell ref="R267:U267"/>
    <mergeCell ref="K268:O268"/>
    <mergeCell ref="G273:J273"/>
    <mergeCell ref="G274:J274"/>
    <mergeCell ref="G275:J275"/>
    <mergeCell ref="R268:U268"/>
    <mergeCell ref="R257:U258"/>
    <mergeCell ref="G260:J260"/>
    <mergeCell ref="K260:O260"/>
    <mergeCell ref="G262:J262"/>
    <mergeCell ref="R269:U269"/>
    <mergeCell ref="K270:O270"/>
    <mergeCell ref="R270:U270"/>
    <mergeCell ref="K271:O271"/>
    <mergeCell ref="R271:U271"/>
    <mergeCell ref="K272:O272"/>
    <mergeCell ref="R272:U272"/>
    <mergeCell ref="D257:E266"/>
    <mergeCell ref="G257:J257"/>
    <mergeCell ref="G258:J258"/>
    <mergeCell ref="G259:J259"/>
    <mergeCell ref="G261:J261"/>
    <mergeCell ref="G263:J263"/>
    <mergeCell ref="G264:J264"/>
    <mergeCell ref="G266:J266"/>
    <mergeCell ref="G254:J254"/>
    <mergeCell ref="G255:J255"/>
    <mergeCell ref="G256:J256"/>
    <mergeCell ref="G251:J251"/>
    <mergeCell ref="G252:J252"/>
    <mergeCell ref="G253:J253"/>
    <mergeCell ref="G265:J265"/>
    <mergeCell ref="D235:E250"/>
    <mergeCell ref="G237:J237"/>
    <mergeCell ref="G238:J238"/>
    <mergeCell ref="G248:J248"/>
    <mergeCell ref="K262:O262"/>
    <mergeCell ref="G239:J239"/>
    <mergeCell ref="G240:J240"/>
    <mergeCell ref="G241:J241"/>
    <mergeCell ref="G242:J242"/>
    <mergeCell ref="G249:J249"/>
    <mergeCell ref="G250:J250"/>
    <mergeCell ref="G243:J243"/>
    <mergeCell ref="G244:J244"/>
    <mergeCell ref="G245:J245"/>
    <mergeCell ref="G246:J246"/>
    <mergeCell ref="G247:J247"/>
    <mergeCell ref="K249:O249"/>
    <mergeCell ref="R249:U249"/>
    <mergeCell ref="K250:O250"/>
    <mergeCell ref="R250:U250"/>
    <mergeCell ref="R266:U266"/>
    <mergeCell ref="G287:J287"/>
    <mergeCell ref="G288:J288"/>
    <mergeCell ref="G289:J289"/>
    <mergeCell ref="G290:J290"/>
    <mergeCell ref="G291:J291"/>
    <mergeCell ref="K287:O287"/>
    <mergeCell ref="R287:U287"/>
    <mergeCell ref="K288:O288"/>
    <mergeCell ref="R288:U288"/>
    <mergeCell ref="K289:O289"/>
    <mergeCell ref="R289:U289"/>
    <mergeCell ref="K290:O290"/>
    <mergeCell ref="R290:U290"/>
    <mergeCell ref="K291:O291"/>
    <mergeCell ref="R291:U291"/>
    <mergeCell ref="R286:U286"/>
    <mergeCell ref="K276:O276"/>
    <mergeCell ref="R276:U276"/>
    <mergeCell ref="K277:O277"/>
    <mergeCell ref="R277:U277"/>
    <mergeCell ref="K278:O278"/>
    <mergeCell ref="R278:U278"/>
    <mergeCell ref="K279:O279"/>
    <mergeCell ref="R279:U279"/>
    <mergeCell ref="K280:O280"/>
    <mergeCell ref="R280:U280"/>
    <mergeCell ref="K281:O281"/>
    <mergeCell ref="R281:U281"/>
    <mergeCell ref="K282:O282"/>
    <mergeCell ref="R282:U282"/>
    <mergeCell ref="G281:J281"/>
    <mergeCell ref="R283:U283"/>
    <mergeCell ref="K317:O317"/>
    <mergeCell ref="R317:U317"/>
    <mergeCell ref="K323:O323"/>
    <mergeCell ref="R323:U323"/>
    <mergeCell ref="R324:U324"/>
    <mergeCell ref="K325:O325"/>
    <mergeCell ref="G309:J309"/>
    <mergeCell ref="G310:J310"/>
    <mergeCell ref="G311:J311"/>
    <mergeCell ref="G301:J301"/>
    <mergeCell ref="G302:J302"/>
    <mergeCell ref="G303:J303"/>
    <mergeCell ref="G304:J304"/>
    <mergeCell ref="G305:J305"/>
    <mergeCell ref="K302:O302"/>
    <mergeCell ref="R302:U302"/>
    <mergeCell ref="K303:O303"/>
    <mergeCell ref="R303:U303"/>
    <mergeCell ref="K304:O304"/>
    <mergeCell ref="K305:O305"/>
    <mergeCell ref="R309:U309"/>
    <mergeCell ref="G320:J320"/>
    <mergeCell ref="G307:J307"/>
    <mergeCell ref="G308:J308"/>
    <mergeCell ref="G306:J306"/>
    <mergeCell ref="K324:O324"/>
    <mergeCell ref="K309:O309"/>
    <mergeCell ref="D274:E282"/>
    <mergeCell ref="G269:J269"/>
    <mergeCell ref="G270:J270"/>
    <mergeCell ref="G271:J271"/>
    <mergeCell ref="G272:J272"/>
    <mergeCell ref="G276:J276"/>
    <mergeCell ref="G277:J277"/>
    <mergeCell ref="G278:J278"/>
    <mergeCell ref="G279:J279"/>
    <mergeCell ref="G280:J280"/>
    <mergeCell ref="G284:J284"/>
    <mergeCell ref="G285:J285"/>
    <mergeCell ref="G286:J286"/>
    <mergeCell ref="G282:J282"/>
    <mergeCell ref="G283:J283"/>
    <mergeCell ref="K283:O283"/>
    <mergeCell ref="K286:O286"/>
    <mergeCell ref="K269:O269"/>
    <mergeCell ref="K273:O273"/>
    <mergeCell ref="K284:O284"/>
    <mergeCell ref="R284:U284"/>
    <mergeCell ref="K285:O285"/>
    <mergeCell ref="R285:U285"/>
    <mergeCell ref="G322:J322"/>
    <mergeCell ref="D318:E321"/>
    <mergeCell ref="D322:E326"/>
    <mergeCell ref="G324:J324"/>
    <mergeCell ref="G325:J325"/>
    <mergeCell ref="G333:J333"/>
    <mergeCell ref="G326:J326"/>
    <mergeCell ref="G318:J318"/>
    <mergeCell ref="G319:J319"/>
    <mergeCell ref="G312:J312"/>
    <mergeCell ref="G313:J313"/>
    <mergeCell ref="G314:J314"/>
    <mergeCell ref="G315:J315"/>
    <mergeCell ref="G316:J316"/>
    <mergeCell ref="G332:J332"/>
    <mergeCell ref="G317:J317"/>
    <mergeCell ref="G321:J321"/>
    <mergeCell ref="K332:O332"/>
    <mergeCell ref="G292:J292"/>
    <mergeCell ref="G299:J299"/>
    <mergeCell ref="G300:J300"/>
    <mergeCell ref="G293:J293"/>
    <mergeCell ref="G294:J294"/>
    <mergeCell ref="G295:J295"/>
    <mergeCell ref="G296:J296"/>
    <mergeCell ref="G297:J297"/>
    <mergeCell ref="G298:J298"/>
    <mergeCell ref="K315:O315"/>
    <mergeCell ref="K316:O316"/>
    <mergeCell ref="K354:O354"/>
    <mergeCell ref="R354:U354"/>
    <mergeCell ref="R367:U367"/>
    <mergeCell ref="G335:J335"/>
    <mergeCell ref="D327:E335"/>
    <mergeCell ref="G327:J327"/>
    <mergeCell ref="G328:J328"/>
    <mergeCell ref="G329:J329"/>
    <mergeCell ref="G330:J330"/>
    <mergeCell ref="G331:J331"/>
    <mergeCell ref="D342:E343"/>
    <mergeCell ref="G342:J342"/>
    <mergeCell ref="G343:J343"/>
    <mergeCell ref="D336:E341"/>
    <mergeCell ref="G336:J336"/>
    <mergeCell ref="G337:J337"/>
    <mergeCell ref="G338:J338"/>
    <mergeCell ref="G339:J339"/>
    <mergeCell ref="D358:E373"/>
    <mergeCell ref="G358:J358"/>
    <mergeCell ref="K358:O358"/>
    <mergeCell ref="R358:U358"/>
    <mergeCell ref="G359:J359"/>
    <mergeCell ref="K359:O359"/>
    <mergeCell ref="R359:U359"/>
    <mergeCell ref="G360:J360"/>
    <mergeCell ref="R332:U332"/>
    <mergeCell ref="K333:O333"/>
    <mergeCell ref="R333:U333"/>
    <mergeCell ref="K335:O335"/>
    <mergeCell ref="R330:U330"/>
    <mergeCell ref="K331:O331"/>
    <mergeCell ref="K353:O353"/>
    <mergeCell ref="R353:U353"/>
    <mergeCell ref="D354:E354"/>
    <mergeCell ref="G354:J354"/>
    <mergeCell ref="D348:E353"/>
    <mergeCell ref="G348:J348"/>
    <mergeCell ref="G349:J349"/>
    <mergeCell ref="G350:J350"/>
    <mergeCell ref="G351:J351"/>
    <mergeCell ref="G352:J352"/>
    <mergeCell ref="G370:J370"/>
    <mergeCell ref="G369:J369"/>
    <mergeCell ref="K350:O350"/>
    <mergeCell ref="S517:U517"/>
    <mergeCell ref="R369:U369"/>
    <mergeCell ref="K370:O370"/>
    <mergeCell ref="R370:U370"/>
    <mergeCell ref="K373:O373"/>
    <mergeCell ref="K481:O481"/>
    <mergeCell ref="R481:U481"/>
    <mergeCell ref="R350:U350"/>
    <mergeCell ref="K351:O351"/>
    <mergeCell ref="R351:U351"/>
    <mergeCell ref="K352:O352"/>
    <mergeCell ref="R352:U352"/>
    <mergeCell ref="D374:E389"/>
    <mergeCell ref="G382:J382"/>
    <mergeCell ref="G383:J383"/>
    <mergeCell ref="G384:J384"/>
    <mergeCell ref="K384:O384"/>
    <mergeCell ref="R384:U384"/>
    <mergeCell ref="R365:U365"/>
    <mergeCell ref="R463:U463"/>
    <mergeCell ref="S518:U518"/>
    <mergeCell ref="S519:U519"/>
    <mergeCell ref="S520:U520"/>
    <mergeCell ref="S521:U521"/>
    <mergeCell ref="S522:U522"/>
    <mergeCell ref="S523:U523"/>
    <mergeCell ref="S524:U524"/>
    <mergeCell ref="S525:U525"/>
    <mergeCell ref="S526:U526"/>
    <mergeCell ref="G374:J374"/>
    <mergeCell ref="G375:J375"/>
    <mergeCell ref="G376:J376"/>
    <mergeCell ref="G377:J377"/>
    <mergeCell ref="G378:J378"/>
    <mergeCell ref="G379:J379"/>
    <mergeCell ref="G388:J388"/>
    <mergeCell ref="G389:J389"/>
    <mergeCell ref="R389:U389"/>
    <mergeCell ref="G380:J380"/>
    <mergeCell ref="K380:O380"/>
    <mergeCell ref="R380:U380"/>
    <mergeCell ref="G381:J381"/>
    <mergeCell ref="K381:O381"/>
    <mergeCell ref="R381:U381"/>
    <mergeCell ref="R439:U439"/>
    <mergeCell ref="R425:U425"/>
    <mergeCell ref="R451:U451"/>
    <mergeCell ref="K457:O457"/>
    <mergeCell ref="G391:J391"/>
    <mergeCell ref="K391:O391"/>
    <mergeCell ref="D526:R526"/>
    <mergeCell ref="S527:U527"/>
    <mergeCell ref="C504:H504"/>
    <mergeCell ref="S507:U507"/>
    <mergeCell ref="S508:U508"/>
    <mergeCell ref="S509:U509"/>
    <mergeCell ref="S510:U510"/>
    <mergeCell ref="S511:U511"/>
    <mergeCell ref="S512:U512"/>
    <mergeCell ref="S513:U513"/>
    <mergeCell ref="S514:U514"/>
    <mergeCell ref="D527:R527"/>
    <mergeCell ref="S515:U515"/>
    <mergeCell ref="S516:U516"/>
    <mergeCell ref="K374:O374"/>
    <mergeCell ref="R374:U374"/>
    <mergeCell ref="K375:O375"/>
    <mergeCell ref="R375:U375"/>
    <mergeCell ref="K376:O376"/>
    <mergeCell ref="R376:U376"/>
    <mergeCell ref="K377:O377"/>
    <mergeCell ref="R377:U377"/>
    <mergeCell ref="K378:O378"/>
    <mergeCell ref="R378:U378"/>
    <mergeCell ref="K379:O379"/>
    <mergeCell ref="R379:U379"/>
    <mergeCell ref="K388:O388"/>
    <mergeCell ref="R388:U388"/>
    <mergeCell ref="K389:O389"/>
    <mergeCell ref="K382:O382"/>
    <mergeCell ref="R382:U382"/>
    <mergeCell ref="K383:O383"/>
    <mergeCell ref="R383:U383"/>
    <mergeCell ref="K360:O360"/>
    <mergeCell ref="R360:U360"/>
    <mergeCell ref="G361:J361"/>
    <mergeCell ref="K361:O361"/>
    <mergeCell ref="R361:U361"/>
    <mergeCell ref="G362:J362"/>
    <mergeCell ref="K362:O362"/>
    <mergeCell ref="R362:U362"/>
    <mergeCell ref="G363:J363"/>
    <mergeCell ref="K363:O363"/>
    <mergeCell ref="R363:U363"/>
    <mergeCell ref="G364:J364"/>
    <mergeCell ref="K364:O364"/>
    <mergeCell ref="R364:U364"/>
    <mergeCell ref="G371:J371"/>
    <mergeCell ref="K371:O371"/>
    <mergeCell ref="R371:U371"/>
    <mergeCell ref="R368:U368"/>
    <mergeCell ref="G366:J366"/>
    <mergeCell ref="K366:O366"/>
    <mergeCell ref="R366:U366"/>
    <mergeCell ref="G367:J367"/>
    <mergeCell ref="K367:O367"/>
    <mergeCell ref="G404:J404"/>
    <mergeCell ref="K404:O404"/>
    <mergeCell ref="G405:J405"/>
    <mergeCell ref="K405:O405"/>
    <mergeCell ref="R405:U405"/>
    <mergeCell ref="G372:J372"/>
    <mergeCell ref="K372:O372"/>
    <mergeCell ref="R372:U372"/>
    <mergeCell ref="G373:J373"/>
    <mergeCell ref="K369:O369"/>
    <mergeCell ref="G368:J368"/>
    <mergeCell ref="K368:O368"/>
    <mergeCell ref="G385:J385"/>
    <mergeCell ref="K385:O385"/>
    <mergeCell ref="R385:U385"/>
    <mergeCell ref="G386:J386"/>
    <mergeCell ref="K386:O386"/>
    <mergeCell ref="R386:U386"/>
    <mergeCell ref="G387:J387"/>
    <mergeCell ref="K387:O387"/>
    <mergeCell ref="R387:U387"/>
    <mergeCell ref="G390:J390"/>
    <mergeCell ref="K390:O390"/>
    <mergeCell ref="R390:U390"/>
    <mergeCell ref="R401:U401"/>
    <mergeCell ref="R402:U404"/>
    <mergeCell ref="G403:J403"/>
    <mergeCell ref="K403:O403"/>
    <mergeCell ref="G402:J402"/>
    <mergeCell ref="K402:O402"/>
    <mergeCell ref="R391:U391"/>
    <mergeCell ref="G392:J392"/>
    <mergeCell ref="K392:O392"/>
    <mergeCell ref="R392:U392"/>
    <mergeCell ref="G393:J393"/>
    <mergeCell ref="K393:O393"/>
    <mergeCell ref="R393:U393"/>
    <mergeCell ref="G394:J394"/>
    <mergeCell ref="K394:O394"/>
    <mergeCell ref="R394:U394"/>
    <mergeCell ref="G395:J395"/>
    <mergeCell ref="K395:O395"/>
    <mergeCell ref="R395:U395"/>
    <mergeCell ref="G396:J396"/>
    <mergeCell ref="K396:O396"/>
    <mergeCell ref="R396:U396"/>
    <mergeCell ref="G397:J397"/>
    <mergeCell ref="K397:O397"/>
    <mergeCell ref="R397:U397"/>
    <mergeCell ref="G398:J398"/>
    <mergeCell ref="K398:O398"/>
    <mergeCell ref="R398:U398"/>
    <mergeCell ref="G399:J399"/>
    <mergeCell ref="K399:O399"/>
    <mergeCell ref="R399:U399"/>
    <mergeCell ref="G400:J400"/>
    <mergeCell ref="K400:O400"/>
    <mergeCell ref="R400:U400"/>
    <mergeCell ref="G401:J401"/>
    <mergeCell ref="K401:O401"/>
    <mergeCell ref="R420:U420"/>
    <mergeCell ref="G421:J421"/>
    <mergeCell ref="G406:J406"/>
    <mergeCell ref="K406:O406"/>
    <mergeCell ref="R406:U406"/>
    <mergeCell ref="G407:J407"/>
    <mergeCell ref="K407:O407"/>
    <mergeCell ref="R407:U407"/>
    <mergeCell ref="G408:J408"/>
    <mergeCell ref="K408:O408"/>
    <mergeCell ref="R408:U408"/>
    <mergeCell ref="G409:J409"/>
    <mergeCell ref="K409:O409"/>
    <mergeCell ref="R409:U409"/>
    <mergeCell ref="G410:J410"/>
    <mergeCell ref="K410:O410"/>
    <mergeCell ref="R410:U410"/>
    <mergeCell ref="G411:J411"/>
    <mergeCell ref="K411:O411"/>
    <mergeCell ref="R411:U411"/>
    <mergeCell ref="G412:J412"/>
    <mergeCell ref="K412:O412"/>
    <mergeCell ref="R412:U412"/>
    <mergeCell ref="G413:J413"/>
    <mergeCell ref="K413:O413"/>
    <mergeCell ref="K421:O421"/>
    <mergeCell ref="R421:U421"/>
    <mergeCell ref="R413:U413"/>
    <mergeCell ref="G431:J431"/>
    <mergeCell ref="K431:O431"/>
    <mergeCell ref="R431:U431"/>
    <mergeCell ref="G422:J422"/>
    <mergeCell ref="K422:O422"/>
    <mergeCell ref="R422:U422"/>
    <mergeCell ref="G423:J423"/>
    <mergeCell ref="K423:O423"/>
    <mergeCell ref="R423:U423"/>
    <mergeCell ref="G424:J424"/>
    <mergeCell ref="K424:O424"/>
    <mergeCell ref="R424:U424"/>
    <mergeCell ref="G414:J414"/>
    <mergeCell ref="K414:O414"/>
    <mergeCell ref="R414:U414"/>
    <mergeCell ref="G415:J415"/>
    <mergeCell ref="K415:O415"/>
    <mergeCell ref="R415:U415"/>
    <mergeCell ref="G416:J416"/>
    <mergeCell ref="K416:O416"/>
    <mergeCell ref="R416:U416"/>
    <mergeCell ref="G417:J417"/>
    <mergeCell ref="K417:O417"/>
    <mergeCell ref="R417:U417"/>
    <mergeCell ref="G418:J418"/>
    <mergeCell ref="K418:O418"/>
    <mergeCell ref="R418:U418"/>
    <mergeCell ref="G419:J419"/>
    <mergeCell ref="K419:O419"/>
    <mergeCell ref="R419:U419"/>
    <mergeCell ref="G420:J420"/>
    <mergeCell ref="K420:O420"/>
    <mergeCell ref="G432:J432"/>
    <mergeCell ref="K432:O432"/>
    <mergeCell ref="R432:U432"/>
    <mergeCell ref="G425:J425"/>
    <mergeCell ref="K425:O425"/>
    <mergeCell ref="G433:J433"/>
    <mergeCell ref="K433:O433"/>
    <mergeCell ref="R433:U433"/>
    <mergeCell ref="G434:J434"/>
    <mergeCell ref="K434:O434"/>
    <mergeCell ref="R434:U434"/>
    <mergeCell ref="G435:J435"/>
    <mergeCell ref="K435:O435"/>
    <mergeCell ref="R435:U435"/>
    <mergeCell ref="G436:J436"/>
    <mergeCell ref="K436:O436"/>
    <mergeCell ref="R436:U436"/>
    <mergeCell ref="G426:J426"/>
    <mergeCell ref="K426:O426"/>
    <mergeCell ref="R426:U426"/>
    <mergeCell ref="G427:J427"/>
    <mergeCell ref="K427:O427"/>
    <mergeCell ref="R427:U427"/>
    <mergeCell ref="G428:J428"/>
    <mergeCell ref="K428:O428"/>
    <mergeCell ref="R428:U428"/>
    <mergeCell ref="G429:J429"/>
    <mergeCell ref="K429:O429"/>
    <mergeCell ref="R429:U429"/>
    <mergeCell ref="G430:J430"/>
    <mergeCell ref="K430:O430"/>
    <mergeCell ref="R430:U430"/>
    <mergeCell ref="G437:J437"/>
    <mergeCell ref="K437:O437"/>
    <mergeCell ref="R437:U437"/>
    <mergeCell ref="G438:J438"/>
    <mergeCell ref="K438:O438"/>
    <mergeCell ref="R438:U438"/>
    <mergeCell ref="G448:J448"/>
    <mergeCell ref="K448:O448"/>
    <mergeCell ref="R448:U448"/>
    <mergeCell ref="G450:J450"/>
    <mergeCell ref="K450:O450"/>
    <mergeCell ref="R450:U450"/>
    <mergeCell ref="G440:J440"/>
    <mergeCell ref="K440:O440"/>
    <mergeCell ref="R440:U440"/>
    <mergeCell ref="G441:J441"/>
    <mergeCell ref="K441:O441"/>
    <mergeCell ref="R441:U441"/>
    <mergeCell ref="G442:J442"/>
    <mergeCell ref="K442:O442"/>
    <mergeCell ref="R442:U442"/>
    <mergeCell ref="G443:J443"/>
    <mergeCell ref="K443:O443"/>
    <mergeCell ref="R443:U443"/>
    <mergeCell ref="G439:J439"/>
    <mergeCell ref="K439:O439"/>
    <mergeCell ref="R447:U447"/>
    <mergeCell ref="K447:O447"/>
    <mergeCell ref="G452:J452"/>
    <mergeCell ref="K452:O452"/>
    <mergeCell ref="R452:U452"/>
    <mergeCell ref="G453:J453"/>
    <mergeCell ref="K453:O453"/>
    <mergeCell ref="R453:U453"/>
    <mergeCell ref="G454:J454"/>
    <mergeCell ref="K454:O454"/>
    <mergeCell ref="G455:J455"/>
    <mergeCell ref="K455:O455"/>
    <mergeCell ref="G456:J456"/>
    <mergeCell ref="G451:J451"/>
    <mergeCell ref="K451:O451"/>
    <mergeCell ref="K456:O456"/>
    <mergeCell ref="R454:U460"/>
    <mergeCell ref="D461:E467"/>
    <mergeCell ref="D468:E470"/>
    <mergeCell ref="G458:J458"/>
    <mergeCell ref="K458:O458"/>
    <mergeCell ref="G459:J459"/>
    <mergeCell ref="K459:O459"/>
    <mergeCell ref="G466:J466"/>
    <mergeCell ref="K466:O466"/>
    <mergeCell ref="R466:U466"/>
    <mergeCell ref="G467:J467"/>
    <mergeCell ref="K467:O467"/>
    <mergeCell ref="R467:U467"/>
    <mergeCell ref="G468:J468"/>
    <mergeCell ref="K468:O468"/>
    <mergeCell ref="R468:U468"/>
    <mergeCell ref="G463:J463"/>
    <mergeCell ref="K463:O463"/>
    <mergeCell ref="K464:O464"/>
    <mergeCell ref="R464:U464"/>
    <mergeCell ref="G465:J465"/>
    <mergeCell ref="K465:O465"/>
    <mergeCell ref="R465:U465"/>
    <mergeCell ref="G460:J460"/>
    <mergeCell ref="K460:O460"/>
    <mergeCell ref="G461:J461"/>
    <mergeCell ref="K461:O461"/>
    <mergeCell ref="R461:U461"/>
    <mergeCell ref="G475:J475"/>
    <mergeCell ref="K475:O475"/>
    <mergeCell ref="R475:U475"/>
    <mergeCell ref="G469:J469"/>
    <mergeCell ref="K469:O469"/>
    <mergeCell ref="R469:U469"/>
    <mergeCell ref="G470:J470"/>
    <mergeCell ref="K470:O470"/>
    <mergeCell ref="R470:U470"/>
    <mergeCell ref="G471:J471"/>
    <mergeCell ref="K471:O471"/>
    <mergeCell ref="R471:U471"/>
    <mergeCell ref="G472:J472"/>
    <mergeCell ref="K472:O472"/>
    <mergeCell ref="R472:U472"/>
    <mergeCell ref="G473:J473"/>
    <mergeCell ref="K473:O473"/>
    <mergeCell ref="R473:U473"/>
    <mergeCell ref="G474:J474"/>
    <mergeCell ref="K474:O474"/>
    <mergeCell ref="R474:U474"/>
    <mergeCell ref="K462:O462"/>
    <mergeCell ref="R462:U462"/>
    <mergeCell ref="G482:J482"/>
    <mergeCell ref="K482:O482"/>
    <mergeCell ref="R482:U482"/>
    <mergeCell ref="V471:Y477"/>
    <mergeCell ref="V478:Y478"/>
    <mergeCell ref="V479:Y481"/>
    <mergeCell ref="D390:E393"/>
    <mergeCell ref="D394:E401"/>
    <mergeCell ref="D402:E405"/>
    <mergeCell ref="D406:E412"/>
    <mergeCell ref="D413:E426"/>
    <mergeCell ref="D427:E433"/>
    <mergeCell ref="D434:E444"/>
    <mergeCell ref="D445:E447"/>
    <mergeCell ref="D448:E453"/>
    <mergeCell ref="G444:J444"/>
    <mergeCell ref="K444:O444"/>
    <mergeCell ref="R444:U444"/>
    <mergeCell ref="G449:J449"/>
    <mergeCell ref="K449:O449"/>
    <mergeCell ref="R449:U449"/>
    <mergeCell ref="G445:J445"/>
    <mergeCell ref="K445:O445"/>
    <mergeCell ref="R445:U445"/>
    <mergeCell ref="G446:J446"/>
    <mergeCell ref="K446:O446"/>
    <mergeCell ref="R446:U446"/>
    <mergeCell ref="G447:J447"/>
    <mergeCell ref="D454:E460"/>
    <mergeCell ref="G464:J464"/>
    <mergeCell ref="G457:J457"/>
    <mergeCell ref="R494:U494"/>
    <mergeCell ref="G495:J495"/>
    <mergeCell ref="K495:O495"/>
    <mergeCell ref="R495:U495"/>
    <mergeCell ref="G496:J496"/>
    <mergeCell ref="K496:O496"/>
    <mergeCell ref="R496:U496"/>
    <mergeCell ref="G497:J497"/>
    <mergeCell ref="R486:U486"/>
    <mergeCell ref="G487:J487"/>
    <mergeCell ref="K487:O487"/>
    <mergeCell ref="R487:U487"/>
    <mergeCell ref="D471:E478"/>
    <mergeCell ref="G476:J476"/>
    <mergeCell ref="K476:O476"/>
    <mergeCell ref="R476:U476"/>
    <mergeCell ref="G477:J477"/>
    <mergeCell ref="K477:O477"/>
    <mergeCell ref="R477:U477"/>
    <mergeCell ref="G478:J478"/>
    <mergeCell ref="K478:O478"/>
    <mergeCell ref="R478:U478"/>
    <mergeCell ref="D479:E482"/>
    <mergeCell ref="G479:J479"/>
    <mergeCell ref="K479:O479"/>
    <mergeCell ref="R479:U479"/>
    <mergeCell ref="G480:J480"/>
    <mergeCell ref="K480:O480"/>
    <mergeCell ref="R480:U480"/>
    <mergeCell ref="G481:J481"/>
    <mergeCell ref="G485:J485"/>
    <mergeCell ref="G462:J462"/>
    <mergeCell ref="D499:E499"/>
    <mergeCell ref="G499:J499"/>
    <mergeCell ref="K499:O499"/>
    <mergeCell ref="R499:U499"/>
    <mergeCell ref="V499:Y499"/>
    <mergeCell ref="V448:Y448"/>
    <mergeCell ref="V449:Y449"/>
    <mergeCell ref="V450:Y450"/>
    <mergeCell ref="V451:Y451"/>
    <mergeCell ref="V452:Y452"/>
    <mergeCell ref="V453:Y453"/>
    <mergeCell ref="D488:E491"/>
    <mergeCell ref="G488:J488"/>
    <mergeCell ref="K488:O488"/>
    <mergeCell ref="R488:U488"/>
    <mergeCell ref="G489:J489"/>
    <mergeCell ref="K489:O489"/>
    <mergeCell ref="R489:U489"/>
    <mergeCell ref="G490:J490"/>
    <mergeCell ref="K490:O490"/>
    <mergeCell ref="R490:U490"/>
    <mergeCell ref="G491:J491"/>
    <mergeCell ref="K491:O491"/>
    <mergeCell ref="R491:U491"/>
    <mergeCell ref="D483:E487"/>
    <mergeCell ref="G483:J483"/>
    <mergeCell ref="K483:O483"/>
    <mergeCell ref="R483:U483"/>
    <mergeCell ref="G484:J484"/>
    <mergeCell ref="K484:O484"/>
    <mergeCell ref="R484:U484"/>
    <mergeCell ref="D534:H534"/>
    <mergeCell ref="D535:H535"/>
    <mergeCell ref="D536:H536"/>
    <mergeCell ref="D537:H537"/>
    <mergeCell ref="I534:Y534"/>
    <mergeCell ref="I535:Y535"/>
    <mergeCell ref="I536:Y536"/>
    <mergeCell ref="I537:Y537"/>
    <mergeCell ref="R311:U312"/>
    <mergeCell ref="R314:U315"/>
    <mergeCell ref="R344:U347"/>
    <mergeCell ref="R348:U349"/>
    <mergeCell ref="K497:O497"/>
    <mergeCell ref="R497:U497"/>
    <mergeCell ref="G498:J498"/>
    <mergeCell ref="K498:O498"/>
    <mergeCell ref="R498:U498"/>
    <mergeCell ref="K485:O485"/>
    <mergeCell ref="R485:U485"/>
    <mergeCell ref="G486:J486"/>
    <mergeCell ref="K486:O486"/>
    <mergeCell ref="D492:E498"/>
    <mergeCell ref="G492:J492"/>
    <mergeCell ref="K492:O492"/>
    <mergeCell ref="R492:U492"/>
    <mergeCell ref="G493:J493"/>
    <mergeCell ref="K493:O493"/>
    <mergeCell ref="R493:U493"/>
    <mergeCell ref="G494:J494"/>
    <mergeCell ref="K494:O494"/>
    <mergeCell ref="V508:X508"/>
    <mergeCell ref="V509:X509"/>
    <mergeCell ref="V343:Y343"/>
    <mergeCell ref="V527:X527"/>
    <mergeCell ref="V525:X525"/>
    <mergeCell ref="V526:X526"/>
    <mergeCell ref="V510:X510"/>
    <mergeCell ref="V511:X511"/>
    <mergeCell ref="V512:X512"/>
    <mergeCell ref="V513:X513"/>
    <mergeCell ref="V514:X514"/>
    <mergeCell ref="V515:X515"/>
    <mergeCell ref="V516:X516"/>
    <mergeCell ref="V517:X517"/>
    <mergeCell ref="V518:X518"/>
    <mergeCell ref="V519:X519"/>
    <mergeCell ref="V520:X520"/>
    <mergeCell ref="V521:X521"/>
    <mergeCell ref="V522:X522"/>
    <mergeCell ref="V523:X523"/>
    <mergeCell ref="V524:X524"/>
    <mergeCell ref="V348:Y352"/>
    <mergeCell ref="V353:Y353"/>
    <mergeCell ref="V358:Y372"/>
    <mergeCell ref="V373:Y373"/>
    <mergeCell ref="V374:Y388"/>
    <mergeCell ref="V389:Y389"/>
    <mergeCell ref="V390:Y392"/>
    <mergeCell ref="V393:Y393"/>
    <mergeCell ref="V394:Y400"/>
    <mergeCell ref="V401:Y401"/>
    <mergeCell ref="V402:Y404"/>
    <mergeCell ref="V354:Y354"/>
    <mergeCell ref="V357:Y357"/>
    <mergeCell ref="V341:Y341"/>
    <mergeCell ref="V250:Y250"/>
    <mergeCell ref="V251:Y255"/>
    <mergeCell ref="V235:Y249"/>
    <mergeCell ref="V257:Y264"/>
    <mergeCell ref="V266:Y266"/>
    <mergeCell ref="V267:Y272"/>
    <mergeCell ref="V273:Y273"/>
    <mergeCell ref="V274:Y281"/>
    <mergeCell ref="V282:Y282"/>
    <mergeCell ref="V283:Y290"/>
    <mergeCell ref="V291:Y291"/>
    <mergeCell ref="V292:Y302"/>
    <mergeCell ref="V303:Y303"/>
    <mergeCell ref="V304:Y309"/>
    <mergeCell ref="V310:Y310"/>
    <mergeCell ref="V311:Y316"/>
    <mergeCell ref="V317:Y317"/>
    <mergeCell ref="V344:Y346"/>
    <mergeCell ref="V347:Y347"/>
    <mergeCell ref="V342:Y342"/>
    <mergeCell ref="V256:Y256"/>
    <mergeCell ref="D533:Y533"/>
    <mergeCell ref="V482:Y482"/>
    <mergeCell ref="V483:Y486"/>
    <mergeCell ref="V487:Y487"/>
    <mergeCell ref="V488:Y490"/>
    <mergeCell ref="V491:Y491"/>
    <mergeCell ref="V492:Y497"/>
    <mergeCell ref="V498:Y498"/>
    <mergeCell ref="V405:Y405"/>
    <mergeCell ref="V406:Y411"/>
    <mergeCell ref="V412:Y412"/>
    <mergeCell ref="V413:Y425"/>
    <mergeCell ref="V426:Y426"/>
    <mergeCell ref="V427:Y432"/>
    <mergeCell ref="V433:Y433"/>
    <mergeCell ref="V434:Y443"/>
    <mergeCell ref="V444:Y444"/>
    <mergeCell ref="V445:Y446"/>
    <mergeCell ref="V447:Y447"/>
    <mergeCell ref="V454:Y459"/>
    <mergeCell ref="V460:Y460"/>
    <mergeCell ref="V461:Y466"/>
    <mergeCell ref="V467:Y467"/>
    <mergeCell ref="V468:Y469"/>
    <mergeCell ref="V470:Y470"/>
    <mergeCell ref="V335:Y335"/>
    <mergeCell ref="V327:Y333"/>
    <mergeCell ref="V336:Y340"/>
  </mergeCells>
  <phoneticPr fontId="1"/>
  <conditionalFormatting sqref="D508:R508">
    <cfRule type="expression" dxfId="88" priority="9" stopIfTrue="1">
      <formula>$A508&lt;&gt;0</formula>
    </cfRule>
  </conditionalFormatting>
  <conditionalFormatting sqref="I20:M20">
    <cfRule type="expression" dxfId="87" priority="357" stopIfTrue="1">
      <formula>$A20&lt;&gt;0</formula>
    </cfRule>
  </conditionalFormatting>
  <conditionalFormatting sqref="I34:M34">
    <cfRule type="expression" dxfId="86" priority="350" stopIfTrue="1">
      <formula>$A34&lt;&gt;0</formula>
    </cfRule>
  </conditionalFormatting>
  <conditionalFormatting sqref="I36:M36">
    <cfRule type="expression" dxfId="85" priority="349" stopIfTrue="1">
      <formula>$A36&lt;&gt;0</formula>
    </cfRule>
  </conditionalFormatting>
  <conditionalFormatting sqref="I40:M40">
    <cfRule type="expression" dxfId="84" priority="347" stopIfTrue="1">
      <formula>$A40&lt;&gt;0</formula>
    </cfRule>
  </conditionalFormatting>
  <conditionalFormatting sqref="I63:M63">
    <cfRule type="expression" dxfId="83" priority="346" stopIfTrue="1">
      <formula>$A63&lt;&gt;0</formula>
    </cfRule>
  </conditionalFormatting>
  <conditionalFormatting sqref="I69:M69">
    <cfRule type="expression" dxfId="82" priority="345" stopIfTrue="1">
      <formula>$A69&lt;&gt;0</formula>
    </cfRule>
  </conditionalFormatting>
  <conditionalFormatting sqref="I83:M83">
    <cfRule type="expression" dxfId="81" priority="338" stopIfTrue="1">
      <formula>$A83&lt;&gt;0</formula>
    </cfRule>
  </conditionalFormatting>
  <conditionalFormatting sqref="I85:M85">
    <cfRule type="expression" dxfId="80" priority="336" stopIfTrue="1">
      <formula>$A85&lt;&gt;0</formula>
    </cfRule>
  </conditionalFormatting>
  <conditionalFormatting sqref="I122:M122">
    <cfRule type="expression" dxfId="79" priority="331" stopIfTrue="1">
      <formula>$A122&lt;&gt;0</formula>
    </cfRule>
  </conditionalFormatting>
  <conditionalFormatting sqref="I124:M124">
    <cfRule type="expression" dxfId="78" priority="330" stopIfTrue="1">
      <formula>$A124&lt;&gt;0</formula>
    </cfRule>
  </conditionalFormatting>
  <conditionalFormatting sqref="I153:M153">
    <cfRule type="expression" dxfId="77" priority="328" stopIfTrue="1">
      <formula>$A153&lt;&gt;0</formula>
    </cfRule>
  </conditionalFormatting>
  <conditionalFormatting sqref="I159:M159">
    <cfRule type="expression" dxfId="76" priority="325" stopIfTrue="1">
      <formula>$A159&lt;&gt;0</formula>
    </cfRule>
  </conditionalFormatting>
  <conditionalFormatting sqref="I161:M161">
    <cfRule type="expression" dxfId="75" priority="324" stopIfTrue="1">
      <formula>$A161&lt;&gt;0</formula>
    </cfRule>
  </conditionalFormatting>
  <conditionalFormatting sqref="I165:M165">
    <cfRule type="expression" dxfId="74" priority="322" stopIfTrue="1">
      <formula>$A165&lt;&gt;0</formula>
    </cfRule>
  </conditionalFormatting>
  <conditionalFormatting sqref="I167:M167">
    <cfRule type="expression" dxfId="73" priority="321" stopIfTrue="1">
      <formula>$A167&lt;&gt;0</formula>
    </cfRule>
  </conditionalFormatting>
  <conditionalFormatting sqref="I176:M176">
    <cfRule type="expression" dxfId="72" priority="319" stopIfTrue="1">
      <formula>$A176&lt;&gt;0</formula>
    </cfRule>
  </conditionalFormatting>
  <conditionalFormatting sqref="I191:M191">
    <cfRule type="expression" dxfId="71" priority="310" stopIfTrue="1">
      <formula>$A191&lt;&gt;0</formula>
    </cfRule>
  </conditionalFormatting>
  <conditionalFormatting sqref="I202:M204">
    <cfRule type="expression" dxfId="70" priority="307" stopIfTrue="1">
      <formula>$A202&lt;&gt;0</formula>
    </cfRule>
  </conditionalFormatting>
  <conditionalFormatting sqref="I206:M206">
    <cfRule type="expression" dxfId="69" priority="306" stopIfTrue="1">
      <formula>$A206&lt;&gt;0</formula>
    </cfRule>
  </conditionalFormatting>
  <conditionalFormatting sqref="I22:Y22">
    <cfRule type="expression" dxfId="68" priority="356" stopIfTrue="1">
      <formula>$A22&lt;&gt;0</formula>
    </cfRule>
  </conditionalFormatting>
  <conditionalFormatting sqref="I24:Y24">
    <cfRule type="expression" dxfId="67" priority="355" stopIfTrue="1">
      <formula>$A24&lt;&gt;0</formula>
    </cfRule>
  </conditionalFormatting>
  <conditionalFormatting sqref="I26:Y26">
    <cfRule type="expression" dxfId="66" priority="354" stopIfTrue="1">
      <formula>$A26&lt;&gt;0</formula>
    </cfRule>
  </conditionalFormatting>
  <conditionalFormatting sqref="I28:Y28">
    <cfRule type="expression" dxfId="65" priority="353" stopIfTrue="1">
      <formula>$A28&lt;&gt;0</formula>
    </cfRule>
  </conditionalFormatting>
  <conditionalFormatting sqref="I30:Y30">
    <cfRule type="expression" dxfId="64" priority="352" stopIfTrue="1">
      <formula>$A30&lt;&gt;0</formula>
    </cfRule>
  </conditionalFormatting>
  <conditionalFormatting sqref="I32:Y32">
    <cfRule type="expression" dxfId="63" priority="351" stopIfTrue="1">
      <formula>$A32&lt;&gt;0</formula>
    </cfRule>
  </conditionalFormatting>
  <conditionalFormatting sqref="I38:Y38">
    <cfRule type="expression" dxfId="62" priority="348" stopIfTrue="1">
      <formula>$A38&lt;&gt;0</formula>
    </cfRule>
  </conditionalFormatting>
  <conditionalFormatting sqref="I71:Y71">
    <cfRule type="expression" dxfId="61" priority="344" stopIfTrue="1">
      <formula>$A71&lt;&gt;0</formula>
    </cfRule>
  </conditionalFormatting>
  <conditionalFormatting sqref="I73:Y73">
    <cfRule type="expression" dxfId="60" priority="343" stopIfTrue="1">
      <formula>$A73&lt;&gt;0</formula>
    </cfRule>
  </conditionalFormatting>
  <conditionalFormatting sqref="I75:Y75">
    <cfRule type="expression" dxfId="59" priority="342" stopIfTrue="1">
      <formula>$A75&lt;&gt;0</formula>
    </cfRule>
  </conditionalFormatting>
  <conditionalFormatting sqref="I77:Y77">
    <cfRule type="expression" dxfId="58" priority="341" stopIfTrue="1">
      <formula>$A77&lt;&gt;0</formula>
    </cfRule>
  </conditionalFormatting>
  <conditionalFormatting sqref="I79:Y79">
    <cfRule type="expression" dxfId="57" priority="340" stopIfTrue="1">
      <formula>$A79&lt;&gt;0</formula>
    </cfRule>
  </conditionalFormatting>
  <conditionalFormatting sqref="I81:Y81">
    <cfRule type="expression" dxfId="56" priority="339" stopIfTrue="1">
      <formula>$A81&lt;&gt;0</formula>
    </cfRule>
  </conditionalFormatting>
  <conditionalFormatting sqref="I87:Y87">
    <cfRule type="expression" dxfId="55" priority="335" stopIfTrue="1">
      <formula>$A87&lt;&gt;0</formula>
    </cfRule>
  </conditionalFormatting>
  <conditionalFormatting sqref="I114:Y114">
    <cfRule type="expression" dxfId="54" priority="334" stopIfTrue="1">
      <formula>$A114&lt;&gt;0</formula>
    </cfRule>
  </conditionalFormatting>
  <conditionalFormatting sqref="I116:Y116">
    <cfRule type="expression" dxfId="53" priority="333" stopIfTrue="1">
      <formula>$A116&lt;&gt;0</formula>
    </cfRule>
  </conditionalFormatting>
  <conditionalFormatting sqref="I120:Y120">
    <cfRule type="expression" dxfId="52" priority="332" stopIfTrue="1">
      <formula>$A120&lt;&gt;0</formula>
    </cfRule>
  </conditionalFormatting>
  <conditionalFormatting sqref="I126:Y126">
    <cfRule type="expression" dxfId="51" priority="329" stopIfTrue="1">
      <formula>$A126&lt;&gt;0</formula>
    </cfRule>
  </conditionalFormatting>
  <conditionalFormatting sqref="I155:Y155">
    <cfRule type="expression" dxfId="50" priority="327" stopIfTrue="1">
      <formula>$A155&lt;&gt;0</formula>
    </cfRule>
  </conditionalFormatting>
  <conditionalFormatting sqref="I157:Y157">
    <cfRule type="expression" dxfId="49" priority="326" stopIfTrue="1">
      <formula>$A157&lt;&gt;0</formula>
    </cfRule>
  </conditionalFormatting>
  <conditionalFormatting sqref="I163:Y163">
    <cfRule type="expression" dxfId="48" priority="323" stopIfTrue="1">
      <formula>$A163&lt;&gt;0</formula>
    </cfRule>
  </conditionalFormatting>
  <conditionalFormatting sqref="I169:Y169">
    <cfRule type="expression" dxfId="47" priority="320" stopIfTrue="1">
      <formula>$A169&lt;&gt;0</formula>
    </cfRule>
  </conditionalFormatting>
  <conditionalFormatting sqref="I534:Y537">
    <cfRule type="expression" dxfId="46" priority="5" stopIfTrue="1">
      <formula>$A534&lt;&gt;0</formula>
    </cfRule>
  </conditionalFormatting>
  <conditionalFormatting sqref="I547:Y547">
    <cfRule type="expression" dxfId="45" priority="4" stopIfTrue="1">
      <formula>$A547&lt;&gt;0</formula>
    </cfRule>
  </conditionalFormatting>
  <conditionalFormatting sqref="I549:Y549">
    <cfRule type="expression" dxfId="44" priority="3" stopIfTrue="1">
      <formula>$A549&lt;&gt;0</formula>
    </cfRule>
  </conditionalFormatting>
  <conditionalFormatting sqref="I551:Y551">
    <cfRule type="expression" dxfId="43" priority="2" stopIfTrue="1">
      <formula>$A551&lt;&gt;0</formula>
    </cfRule>
  </conditionalFormatting>
  <conditionalFormatting sqref="I553:Y553">
    <cfRule type="expression" dxfId="42" priority="1" stopIfTrue="1">
      <formula>$A553&lt;&gt;0</formula>
    </cfRule>
  </conditionalFormatting>
  <conditionalFormatting sqref="K185:M185">
    <cfRule type="expression" dxfId="41" priority="318" stopIfTrue="1">
      <formula>$A184&lt;&gt;0</formula>
    </cfRule>
  </conditionalFormatting>
  <conditionalFormatting sqref="K186:M186">
    <cfRule type="expression" dxfId="40" priority="317" stopIfTrue="1">
      <formula>$A184&lt;&gt;0</formula>
    </cfRule>
  </conditionalFormatting>
  <conditionalFormatting sqref="K187:M187">
    <cfRule type="expression" dxfId="39" priority="315" stopIfTrue="1">
      <formula>$A184&lt;&gt;0</formula>
    </cfRule>
  </conditionalFormatting>
  <conditionalFormatting sqref="K188:M189">
    <cfRule type="expression" dxfId="38" priority="313" stopIfTrue="1">
      <formula>$A184&lt;&gt;0</formula>
    </cfRule>
  </conditionalFormatting>
  <conditionalFormatting sqref="N186:V187">
    <cfRule type="expression" dxfId="37" priority="314" stopIfTrue="1">
      <formula>$A186&lt;&gt;0</formula>
    </cfRule>
  </conditionalFormatting>
  <conditionalFormatting sqref="N188:V188">
    <cfRule type="expression" dxfId="36" priority="312" stopIfTrue="1">
      <formula>AND($A188&lt;&gt;0,TRIM($N188)="")</formula>
    </cfRule>
  </conditionalFormatting>
  <conditionalFormatting sqref="P83">
    <cfRule type="expression" dxfId="35" priority="337" stopIfTrue="1">
      <formula>$A84&lt;&gt;0</formula>
    </cfRule>
  </conditionalFormatting>
  <conditionalFormatting sqref="P235:P354">
    <cfRule type="expression" dxfId="34" priority="172" stopIfTrue="1">
      <formula>希望&lt;&gt;0</formula>
    </cfRule>
  </conditionalFormatting>
  <conditionalFormatting sqref="P358:P499">
    <cfRule type="expression" dxfId="33" priority="11" stopIfTrue="1">
      <formula>希望&lt;&gt;0</formula>
    </cfRule>
  </conditionalFormatting>
  <conditionalFormatting sqref="V250:Y250">
    <cfRule type="expression" dxfId="32" priority="289" stopIfTrue="1">
      <formula>$A250&lt;&gt;0</formula>
    </cfRule>
  </conditionalFormatting>
  <conditionalFormatting sqref="V256:Y256">
    <cfRule type="expression" dxfId="31" priority="282" stopIfTrue="1">
      <formula>$A256&lt;&gt;0</formula>
    </cfRule>
  </conditionalFormatting>
  <conditionalFormatting sqref="V266:Y266">
    <cfRule type="expression" dxfId="30" priority="271" stopIfTrue="1">
      <formula>$A266&lt;&gt;0</formula>
    </cfRule>
  </conditionalFormatting>
  <conditionalFormatting sqref="V273:Y273">
    <cfRule type="expression" dxfId="29" priority="263" stopIfTrue="1">
      <formula>$A273&lt;&gt;0</formula>
    </cfRule>
  </conditionalFormatting>
  <conditionalFormatting sqref="V282:Y282">
    <cfRule type="expression" dxfId="28" priority="253" stopIfTrue="1">
      <formula>$A282&lt;&gt;0</formula>
    </cfRule>
  </conditionalFormatting>
  <conditionalFormatting sqref="V291:Y291">
    <cfRule type="expression" dxfId="27" priority="243" stopIfTrue="1">
      <formula>$A291&lt;&gt;0</formula>
    </cfRule>
  </conditionalFormatting>
  <conditionalFormatting sqref="V303:Y303">
    <cfRule type="expression" dxfId="26" priority="230" stopIfTrue="1">
      <formula>$A303&lt;&gt;0</formula>
    </cfRule>
  </conditionalFormatting>
  <conditionalFormatting sqref="V310:Y310">
    <cfRule type="expression" dxfId="25" priority="222" stopIfTrue="1">
      <formula>$A310&lt;&gt;0</formula>
    </cfRule>
  </conditionalFormatting>
  <conditionalFormatting sqref="V317:Y317">
    <cfRule type="expression" dxfId="24" priority="214" stopIfTrue="1">
      <formula>$A317&lt;&gt;0</formula>
    </cfRule>
  </conditionalFormatting>
  <conditionalFormatting sqref="V326:Y326">
    <cfRule type="expression" dxfId="23" priority="204" stopIfTrue="1">
      <formula>$A326&lt;&gt;0</formula>
    </cfRule>
  </conditionalFormatting>
  <conditionalFormatting sqref="V335:Y335">
    <cfRule type="expression" dxfId="22" priority="194" stopIfTrue="1">
      <formula>$A335&lt;&gt;0</formula>
    </cfRule>
  </conditionalFormatting>
  <conditionalFormatting sqref="V341:Y341">
    <cfRule type="expression" dxfId="21" priority="187" stopIfTrue="1">
      <formula>$A341&lt;&gt;0</formula>
    </cfRule>
  </conditionalFormatting>
  <conditionalFormatting sqref="V347:Y347">
    <cfRule type="expression" dxfId="20" priority="180" stopIfTrue="1">
      <formula>$A347&lt;&gt;0</formula>
    </cfRule>
  </conditionalFormatting>
  <conditionalFormatting sqref="V353:Y354">
    <cfRule type="expression" dxfId="19" priority="171" stopIfTrue="1">
      <formula>$A353&lt;&gt;0</formula>
    </cfRule>
  </conditionalFormatting>
  <conditionalFormatting sqref="V373:Y373">
    <cfRule type="expression" dxfId="18" priority="154" stopIfTrue="1">
      <formula>$A373&lt;&gt;0</formula>
    </cfRule>
  </conditionalFormatting>
  <conditionalFormatting sqref="V389:Y389">
    <cfRule type="expression" dxfId="17" priority="137" stopIfTrue="1">
      <formula>$A389&lt;&gt;0</formula>
    </cfRule>
  </conditionalFormatting>
  <conditionalFormatting sqref="V393:Y393">
    <cfRule type="expression" dxfId="16" priority="132" stopIfTrue="1">
      <formula>$A393&lt;&gt;0</formula>
    </cfRule>
  </conditionalFormatting>
  <conditionalFormatting sqref="V401:Y401">
    <cfRule type="expression" dxfId="15" priority="123" stopIfTrue="1">
      <formula>$A401&lt;&gt;0</formula>
    </cfRule>
  </conditionalFormatting>
  <conditionalFormatting sqref="V405:Y405">
    <cfRule type="expression" dxfId="14" priority="118" stopIfTrue="1">
      <formula>$A405&lt;&gt;0</formula>
    </cfRule>
  </conditionalFormatting>
  <conditionalFormatting sqref="V412:Y412">
    <cfRule type="expression" dxfId="13" priority="110" stopIfTrue="1">
      <formula>$A412&lt;&gt;0</formula>
    </cfRule>
  </conditionalFormatting>
  <conditionalFormatting sqref="V426:Y426">
    <cfRule type="expression" dxfId="12" priority="95" stopIfTrue="1">
      <formula>$A426&lt;&gt;0</formula>
    </cfRule>
  </conditionalFormatting>
  <conditionalFormatting sqref="V433:Y433">
    <cfRule type="expression" dxfId="11" priority="87" stopIfTrue="1">
      <formula>$A433&lt;&gt;0</formula>
    </cfRule>
  </conditionalFormatting>
  <conditionalFormatting sqref="V444:Y444">
    <cfRule type="expression" dxfId="10" priority="75" stopIfTrue="1">
      <formula>$A444&lt;&gt;0</formula>
    </cfRule>
  </conditionalFormatting>
  <conditionalFormatting sqref="V447:Y447">
    <cfRule type="expression" dxfId="9" priority="71" stopIfTrue="1">
      <formula>$A447&lt;&gt;0</formula>
    </cfRule>
  </conditionalFormatting>
  <conditionalFormatting sqref="V460:Y460">
    <cfRule type="expression" dxfId="8" priority="57" stopIfTrue="1">
      <formula>$A460&lt;&gt;0</formula>
    </cfRule>
  </conditionalFormatting>
  <conditionalFormatting sqref="V467:Y467">
    <cfRule type="expression" dxfId="7" priority="49" stopIfTrue="1">
      <formula>$A467&lt;&gt;0</formula>
    </cfRule>
  </conditionalFormatting>
  <conditionalFormatting sqref="V470:Y470">
    <cfRule type="expression" dxfId="6" priority="45" stopIfTrue="1">
      <formula>$A470&lt;&gt;0</formula>
    </cfRule>
  </conditionalFormatting>
  <conditionalFormatting sqref="V478:Y478">
    <cfRule type="expression" dxfId="5" priority="36" stopIfTrue="1">
      <formula>$A478&lt;&gt;0</formula>
    </cfRule>
  </conditionalFormatting>
  <conditionalFormatting sqref="V482:Y482">
    <cfRule type="expression" dxfId="4" priority="31" stopIfTrue="1">
      <formula>$A482&lt;&gt;0</formula>
    </cfRule>
  </conditionalFormatting>
  <conditionalFormatting sqref="V487:Y487">
    <cfRule type="expression" dxfId="3" priority="25" stopIfTrue="1">
      <formula>$A487&lt;&gt;0</formula>
    </cfRule>
  </conditionalFormatting>
  <conditionalFormatting sqref="V491:Y491">
    <cfRule type="expression" dxfId="2" priority="20" stopIfTrue="1">
      <formula>$A491&lt;&gt;0</formula>
    </cfRule>
  </conditionalFormatting>
  <conditionalFormatting sqref="V498:Y499">
    <cfRule type="expression" dxfId="1" priority="10" stopIfTrue="1">
      <formula>$A498&lt;&gt;0</formula>
    </cfRule>
  </conditionalFormatting>
  <conditionalFormatting sqref="W188:X188">
    <cfRule type="expression" dxfId="0" priority="311" stopIfTrue="1">
      <formula>AND($A188&lt;&gt;0,TRIM($W188)="")</formula>
    </cfRule>
  </conditionalFormatting>
  <dataValidations count="13">
    <dataValidation imeMode="hiragana" allowBlank="1" showInputMessage="1" showErrorMessage="1" sqref="N186:V189 E225:Y225 V250:Y250 V256:Y256 V266:Y266 V273:Y273 V282:Y282 V291:Y291 V303:Y303 V310:Y310 V317:Y317 V326:Y326 V335:Y335 V341:Y341 V347:Y347 V353:Y354 V373:Y373 V389:Y389 V393:Y393 V401:Y401 V405:Y405 V412:Y412 V426:Y426 V433:Y433 V444:Y444 V447:Y447 V460:Y460 V467:Y467 V470:Y470 V478:Y478 V482:Y482 V487:Y487 V491:Y491 V498:Y499 D508:R527 I534:Y537 I545:Y545 I547:Y547 I551:Y551 I163:Y163 I157:Y157 I120:Y120 I116:Y116 I112:Y112 I81:Y81 I77:Y77 I75:Y75 I71:Y71 I32:Y32 I28:Y28 I26:Y26 I22:Y22" xr:uid="{E2B410F9-928D-42AA-97F6-58BD09059ED3}"/>
    <dataValidation imeMode="halfAlpha" allowBlank="1" showInputMessage="1" showErrorMessage="1" sqref="S508:U527 I549:Y549 I553:Y553 I169:Y169 I167:M167 I165:M165 I159:M159 I126:Y126 I124:M124 P122 I122:M122 I87:Y87 I85:M85 P83 I83:M83 I38:Y38 I36:M36 P34 I34:M34" xr:uid="{82AE6ED5-AE1D-462E-9620-925E164F094E}"/>
    <dataValidation type="whole" imeMode="halfAlpha" allowBlank="1" showInputMessage="1" showErrorMessage="1" error="7桁の数字を入力してください" sqref="I20:M20 I161:M161 I118:M118 I69:M69" xr:uid="{3D2F215B-6741-4345-AE8D-6E7ADFFABA4F}">
      <formula1>0</formula1>
      <formula2>9999999</formula2>
    </dataValidation>
    <dataValidation imeMode="fullKatakana" allowBlank="1" showInputMessage="1" showErrorMessage="1" sqref="I24:Y24 I155:Y155 I114:Y114 I79:Y79 I73:Y73 I30:Y30" xr:uid="{4E5602DE-527C-48F3-9F51-C861A48FB4F3}"/>
    <dataValidation type="list" imeMode="halfAlpha" allowBlank="1" showInputMessage="1" showErrorMessage="1" error="リストから選択してください" sqref="I40:M40" xr:uid="{2C078B6B-0706-416B-AED6-8CA0CFC22608}">
      <formula1>"一致する,一致しない"</formula1>
    </dataValidation>
    <dataValidation type="list" imeMode="halfAlpha" allowBlank="1" showInputMessage="1" showErrorMessage="1" error="リストから選択してください" sqref="I63:M63 I153:M153" xr:uid="{461EC47B-2DA9-45C0-9C9D-4AA4B6F96321}">
      <formula1>"しない,する"</formula1>
    </dataValidation>
    <dataValidation type="list" imeMode="halfAlpha" allowBlank="1" showInputMessage="1" showErrorMessage="1" error="リストから選択してください" sqref="I176:M176" xr:uid="{E492C142-A829-41AE-8CEE-6FA99F84E0CE}">
      <formula1>"新規,継続(更新)"</formula1>
    </dataValidation>
    <dataValidation allowBlank="1" showInputMessage="1" showErrorMessage="1" sqref="I178:M178 I180:M180 B184 I197:M197 O197:R197 I199:M199 I205:M205 I208:M208 I216:M216 I222:M222 B234" xr:uid="{4BFA2BA9-0048-4AB4-951C-8A403860733F}"/>
    <dataValidation type="list" imeMode="halfAlpha" allowBlank="1" showInputMessage="1" showErrorMessage="1" error="リストから選択してください" sqref="P358:Q499 P235:Q354 K185:M189" xr:uid="{31DF3E00-83E0-45B0-A3FB-2F8540F09D73}">
      <formula1>"○,　"</formula1>
    </dataValidation>
    <dataValidation type="whole" imeMode="halfAlpha" allowBlank="1" showInputMessage="1" showErrorMessage="1" error="有効な数字を入力してください" sqref="W188:X189" xr:uid="{E81C7C57-4A87-49AA-9D39-51E25D0B5E81}">
      <formula1>0</formula1>
      <formula2>100</formula2>
    </dataValidation>
    <dataValidation type="whole" imeMode="halfAlpha" allowBlank="1" showInputMessage="1" showErrorMessage="1" error="有効な数字を入力してください" sqref="I191:M191 I206:M206 I202:M204" xr:uid="{9B0AFD78-89E0-42AE-B8C8-B3D64086E018}">
      <formula1>0</formula1>
      <formula2>9999999999</formula2>
    </dataValidation>
    <dataValidation type="date" imeMode="halfAlpha" allowBlank="1" showInputMessage="1" showErrorMessage="1" error="有効な日付を入力してください" sqref="I193:M193 V508:X527 I195:M195" xr:uid="{14F5E588-71DD-45AE-9AD6-F04D85F0CDD4}">
      <formula1>92</formula1>
      <formula2>73415</formula2>
    </dataValidation>
    <dataValidation type="whole" imeMode="halfAlpha" allowBlank="1" showInputMessage="1" showErrorMessage="1" error="有効な数字を入力してください。10兆円以上になる場合は、9,999,999,999と入力してください" sqref="I220:M221 I212:M215" xr:uid="{301D756C-43AF-4F43-9809-B84790F85ABA}">
      <formula1>-9999999999</formula1>
      <formula2>9999999999</formula2>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33"/>
  </cols>
  <sheetData>
    <row r="1" spans="1:1" x14ac:dyDescent="0.15">
      <c r="A1" s="3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33" t="str">
        <f>"@神奈川県@和歌山県@鹿児島県@"</f>
        <v>@神奈川県@和歌山県@鹿児島県@</v>
      </c>
    </row>
    <row r="3" spans="1:1" x14ac:dyDescent="0.15">
      <c r="A3" s="33" t="s">
        <v>58</v>
      </c>
    </row>
    <row r="4" spans="1:1" x14ac:dyDescent="0.15">
      <c r="A4" s="33" t="s">
        <v>59</v>
      </c>
    </row>
  </sheetData>
  <sheetProtection algorithmName="SHA-512" hashValue="JZ085mP4KvddXFL5DVbN/Fd3F/T1+wezyBv2JM30Vgvam1+I33FVAF7TFPUHo4X903VG1Py4KyYCucRK0qHtMA==" saltValue="H9kMuR0wik1WV3L8vJnJuA=="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2024-12-18T04:14:08Z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